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c79d1712c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9590f3e8f4c42cf"/>
    <x:sheet xmlns:r="http://schemas.openxmlformats.org/officeDocument/2006/relationships" name="Dashboard" sheetId="2" r:id="R356ef6cac12a4957"/>
    <x:sheet xmlns:r="http://schemas.openxmlformats.org/officeDocument/2006/relationships" name="Bills" sheetId="3" r:id="R419416fb4330429a"/>
    <x:sheet xmlns:r="http://schemas.openxmlformats.org/officeDocument/2006/relationships" name="Savings Funds" sheetId="4" r:id="R4e1e057383cf4581"/>
    <x:sheet xmlns:r="http://schemas.openxmlformats.org/officeDocument/2006/relationships" name="Activity Log" sheetId="5" r:id="R11b68d64d8224f4e"/>
    <x:sheet xmlns:r="http://schemas.openxmlformats.org/officeDocument/2006/relationships" name="12-Month Outlook" sheetId="6" r:id="Rabf5d438a853462f"/>
  </x:sheets>
</x:workbook>
</file>

<file path=xl/sharedStrings.xml><?xml version="1.0" encoding="utf-8"?>
<x:sst xmlns:x="http://schemas.openxmlformats.org/spreadsheetml/2006/main">
  <x:si>
    <x:t xml:space="preserve">O V E L D A    /    FINANCIAL TOOLS</x:t>
  </x:si>
  <x:si>
    <x:t xml:space="preserve">BILLS &amp; SINKING FUNDS PLANNER</x:t>
  </x:si>
  <x:si>
    <x:t xml:space="preserve">Plan for the expenses that do not arrive every month.</x:t>
  </x:si>
  <x:si>
    <x:t xml:space="preserve">01   YOUR SETUP</x:t>
  </x:si>
  <x:si>
    <x:t xml:space="preserve">Planning date</x:t>
  </x:si>
  <x:si>
    <x:t xml:space="preserve">The date updates daily. For a different date, type one here; enter =TODAY() to resume automatic updates.</x:t>
  </x:si>
  <x:si>
    <x:t xml:space="preserve">Currency</x:t>
  </x:si>
  <x:si>
    <x:t xml:space="preserve">USD</x:t>
  </x:si>
  <x:si>
    <x:t xml:space="preserve">Currency is a display label only, not a conversion. Enter all amounts in the same currency.</x:t>
  </x:si>
  <x:si>
    <x:t xml:space="preserve">02   START IN FOUR STEPS</x:t>
  </x:si>
  <x:si>
    <x:t xml:space="preserve">01</x:t>
  </x:si>
  <x:si>
    <x:t xml:space="preserve">Add bills</x:t>
  </x:si>
  <x:si>
    <x:t xml:space="preserve">Enter a bill name, amount, repeat frequency and its original/next due date on the Bills tab.</x:t>
  </x:si>
  <x:si>
    <x:t xml:space="preserve">02</x:t>
  </x:si>
  <x:si>
    <x:t xml:space="preserve">Set saved amounts</x:t>
  </x:si>
  <x:si>
    <x:t xml:space="preserve">On Savings Funds, type what you have already set aside for each bill. Each fund is linked automatically.</x:t>
  </x:si>
  <x:si>
    <x:t xml:space="preserve">03</x:t>
  </x:si>
  <x:si>
    <x:t xml:space="preserve">Record deposits and withdrawals</x:t>
  </x:si>
  <x:si>
    <x:t xml:space="preserve">Use Activity Log for actual deposits or withdrawals. The dashboard then updates automatically.</x:t>
  </x:si>
  <x:si>
    <x:t xml:space="preserve">04</x:t>
  </x:si>
  <x:si>
    <x:t xml:space="preserve">Review your Dashboard</x:t>
  </x:si>
  <x:si>
    <x:t xml:space="preserve">Check your upcoming bills, suggested monthly reserves and any alerts before using your plan.</x:t>
  </x:si>
  <x:si>
    <x:t xml:space="preserve">03   HOW TO READ THE NUMBERS</x:t>
  </x:si>
  <x:si>
    <x:t xml:space="preserve">Light blue cells</x:t>
  </x:si>
  <x:si>
    <x:t xml:space="preserve">Blue fields are your inputs. Other fields are calculations and should not be changed.</x:t>
  </x:si>
  <x:si>
    <x:t xml:space="preserve">Light gray cells</x:t>
  </x:si>
  <x:si>
    <x:t xml:space="preserve">Gray cells contain formulas. Avoid editing them; keep an untouched backup of your file.</x:t>
  </x:si>
  <x:si>
    <x:t xml:space="preserve">Recommended / month</x:t>
  </x:si>
  <x:si>
    <x:t xml:space="preserve">Target less money already saved, divided over full/partial calendar months to the due date.</x:t>
  </x:si>
  <x:si>
    <x:t xml:space="preserve">Your plan / month</x:t>
  </x:si>
  <x:si>
    <x:t xml:space="preserve">Optional. If you enter a contribution lower than required, a shortfall appears.</x:t>
  </x:si>
  <x:si>
    <x:t xml:space="preserve">Next due date</x:t>
  </x:si>
  <x:si>
    <x:t xml:space="preserve">Recurring bills automatically roll forward from the date you enter; one-time bills do not.</x:t>
  </x:si>
  <x:si>
    <x:t xml:space="preserve">Calendar</x:t>
  </x:si>
  <x:si>
    <x:t xml:space="preserve">Projects the next 12 months of scheduled bills, not the amounts available in your bank account.</x:t>
  </x:si>
  <x:si>
    <x:t xml:space="preserve">04   IMPORTANT NOTES</x:t>
  </x:si>
  <x:si>
    <x:t xml:space="preserve">This is a blank customer template. Add your own bills to begin; no example entries are included.</x:t>
  </x:si>
  <x:si>
    <x:t xml:space="preserve">Suggested contributions are estimates only—not automatic transfers, reminders or bank balances.</x:t>
  </x:si>
  <x:si>
    <x:t xml:space="preserve">A past-due one-time bill stays overdue. A recurring bill rolls to its next due date.</x:t>
  </x:si>
  <x:si>
    <x:t xml:space="preserve">When you pay a bill from its savings fund, log a Withdrawal in Activity Log. Keep transactions positive.</x:t>
  </x:si>
  <x:si>
    <x:t xml:space="preserve">Monthly contributions are rounded to cents. A small final-month top-up may be shown.</x:t>
  </x:si>
  <x:si>
    <x:t xml:space="preserve">No bank connection, automatic payments, macros or personalized financial advice.</x:t>
  </x:si>
  <x:si>
    <x:t xml:space="preserve">Enter actual date values, not text. Use a copy of the template for a fresh start; keep Fund IDs intact.</x:t>
  </x:si>
  <x:si>
    <x:t xml:space="preserve">Planning date updates with =TODAY(). In Google Sheets, select your own time zone under File &gt; Settings.</x:t>
  </x:si>
  <x:si>
    <x:t xml:space="preserve">Format: .xlsx. Check the included compatibility notes before use in Excel, Google Sheets or LibreOffice Calc.</x:t>
  </x:si>
  <x:si>
    <x:t xml:space="preserve">YOUR PLAN   /   AT A GLANCE</x:t>
  </x:si>
  <x:si>
    <x:t xml:space="preserve">BILLS • RESERVES • UPCOMING DATES</x:t>
  </x:si>
  <x:si>
    <x:t xml:space="preserve">RECOMMENDED / MONTH</x:t>
  </x:si>
  <x:si>
    <x:t xml:space="preserve">ALREADY SET ASIDE</x:t>
  </x:si>
  <x:si>
    <x:t xml:space="preserve">DUE WITHIN 30 DAYS</x:t>
  </x:si>
  <x:si>
    <x:t xml:space="preserve">RECURRING / YEAR</x:t>
  </x:si>
  <x:si>
    <x:t xml:space="preserve">WHAT NEEDS ATTENTION</x:t>
  </x:si>
  <x:si>
    <x:t xml:space="preserve">Due in next 7 days</x:t>
  </x:si>
  <x:si>
    <x:t xml:space="preserve">Plans with shortfall</x:t>
  </x:si>
  <x:si>
    <x:t xml:space="preserve">Overdue one-time</x:t>
  </x:si>
  <x:si>
    <x:t xml:space="preserve">Log entries to fix</x:t>
  </x:si>
  <x:si>
    <x:t xml:space="preserve">NEXT SCHEDULED BILLS   •   SOONEST FIRST</x:t>
  </x:si>
  <x:si>
    <x:t xml:space="preserve">#</x:t>
  </x:si>
  <x:si>
    <x:t xml:space="preserve">EXPENSE</x:t>
  </x:si>
  <x:si>
    <x:t xml:space="preserve">DUE</x:t>
  </x:si>
  <x:si>
    <x:t xml:space="preserve">AMOUNT</x:t>
  </x:si>
  <x:si>
    <x:t xml:space="preserve">STILL NEED</x:t>
  </x:si>
  <x:si>
    <x:t xml:space="preserve">ALERT</x:t>
  </x:si>
  <x:si>
    <x:t xml:space="preserve">YOUR NEXT TWELVE MONTHS   •   SCHEDULED BILLS</x:t>
  </x:si>
  <x:si>
    <x:t xml:space="preserve">MONTH</x:t>
  </x:si>
  <x:si>
    <x:t xml:space="preserve">AT A GLANCE   •   ANNUALIZED RECURRING COST BY CATEGORY</x:t>
  </x:si>
  <x:si>
    <x:t xml:space="preserve">CATEGORY</x:t>
  </x:si>
  <x:si>
    <x:t xml:space="preserve">PER YEAR</x:t>
  </x:si>
  <x:si>
    <x:t xml:space="preserve">Housing</x:t>
  </x:si>
  <x:si>
    <x:t xml:space="preserve">Monthly reserve: how much to set aside. Category totals: the recurring cost per year. One-time bills are excluded.</x:t>
  </x:si>
  <x:si>
    <x:t xml:space="preserve">Transport</x:t>
  </x:si>
  <x:si>
    <x:t xml:space="preserve">Insurance</x:t>
  </x:si>
  <x:si>
    <x:t xml:space="preserve">Health</x:t>
  </x:si>
  <x:si>
    <x:t xml:space="preserve">Family</x:t>
  </x:si>
  <x:si>
    <x:t xml:space="preserve">Lifestyle</x:t>
  </x:si>
  <x:si>
    <x:t xml:space="preserve">BLANK CUSTOMER TEMPLATE  •  Enter your own bills and savings activity. Dashboard totals reflect only your entries.</x:t>
  </x:si>
  <x:si>
    <x:t xml:space="preserve">Education</x:t>
  </x:si>
  <x:si>
    <x:t xml:space="preserve">Other</x:t>
  </x:si>
  <x:si>
    <x:t xml:space="preserve">BILLS   /   SCHEDULE</x:t>
  </x:si>
  <x:si>
    <x:t xml:space="preserve">TYPE IN BLUE CELLS   •   Each bill creates a matching savings fund automatically.</x:t>
  </x:si>
  <x:si>
    <x:t xml:space="preserve">Keep the ID with its full bill row if you sort. Dates and calculated fields update automatically.</x:t>
  </x:si>
  <x:si>
    <x:t xml:space="preserve">Fund ID</x:t>
  </x:si>
  <x:si>
    <x:t xml:space="preserve">Bill / expense</x:t>
  </x:si>
  <x:si>
    <x:t xml:space="preserve">Category</x:t>
  </x:si>
  <x:si>
    <x:t xml:space="preserve">Amount</x:t>
  </x:si>
  <x:si>
    <x:t xml:space="preserve">Frequency</x:t>
  </x:si>
  <x:si>
    <x:t xml:space="preserve">Due-date anchor</x:t>
  </x:si>
  <x:si>
    <x:t xml:space="preserve">Next due</x:t>
  </x:si>
  <x:si>
    <x:t xml:space="preserve">Days left</x:t>
  </x:si>
  <x:si>
    <x:t xml:space="preserve">Annual equivalent</x:t>
  </x:si>
  <x:si>
    <x:t xml:space="preserve">Due alert</x:t>
  </x:si>
  <x:si>
    <x:t xml:space="preserve">Priority</x:t>
  </x:si>
  <x:si>
    <x:t xml:space="preserve">Note</x:t>
  </x:si>
  <x:si>
    <x:t xml:space="preserve">Repeat months</x:t>
  </x:si>
  <x:si>
    <x:t xml:space="preserve">Cycles</x:t>
  </x:si>
  <x:si>
    <x:t xml:space="preserve">Next-date candidate</x:t>
  </x:si>
  <x:si>
    <x:t xml:space="preserve">Queue rank</x:t>
  </x:si>
  <x:si>
    <x:t xml:space="preserve">B01</x:t>
  </x:si>
  <x:si>
    <x:t xml:space="preserve">B02</x:t>
  </x:si>
  <x:si>
    <x:t xml:space="preserve">B03</x:t>
  </x:si>
  <x:si>
    <x:t xml:space="preserve">B04</x:t>
  </x:si>
  <x:si>
    <x:t xml:space="preserve">B05</x:t>
  </x:si>
  <x:si>
    <x:t xml:space="preserve">B06</x:t>
  </x:si>
  <x:si>
    <x:t xml:space="preserve">B07</x:t>
  </x:si>
  <x:si>
    <x:t xml:space="preserve">B08</x:t>
  </x:si>
  <x:si>
    <x:t xml:space="preserve">B09</x:t>
  </x:si>
  <x:si>
    <x:t xml:space="preserve">B10</x:t>
  </x:si>
  <x:si>
    <x:t xml:space="preserve">B11</x:t>
  </x:si>
  <x:si>
    <x:t xml:space="preserve">B12</x:t>
  </x:si>
  <x:si>
    <x:t xml:space="preserve">B13</x:t>
  </x:si>
  <x:si>
    <x:t xml:space="preserve">B14</x:t>
  </x:si>
  <x:si>
    <x:t xml:space="preserve">B15</x:t>
  </x:si>
  <x:si>
    <x:t xml:space="preserve">B16</x:t>
  </x:si>
  <x:si>
    <x:t xml:space="preserve">B17</x:t>
  </x:si>
  <x:si>
    <x:t xml:space="preserve">B18</x:t>
  </x:si>
  <x:si>
    <x:t xml:space="preserve">B19</x:t>
  </x:si>
  <x:si>
    <x:t xml:space="preserve">B20</x:t>
  </x:si>
  <x:si>
    <x:t xml:space="preserve">B21</x:t>
  </x:si>
  <x:si>
    <x:t xml:space="preserve">B22</x:t>
  </x:si>
  <x:si>
    <x:t xml:space="preserve">B23</x:t>
  </x:si>
  <x:si>
    <x:t xml:space="preserve">B24</x:t>
  </x:si>
  <x:si>
    <x:t xml:space="preserve">B25</x:t>
  </x:si>
  <x:si>
    <x:t xml:space="preserve">B26</x:t>
  </x:si>
  <x:si>
    <x:t xml:space="preserve">B27</x:t>
  </x:si>
  <x:si>
    <x:t xml:space="preserve">B28</x:t>
  </x:si>
  <x:si>
    <x:t xml:space="preserve">B29</x:t>
  </x:si>
  <x:si>
    <x:t xml:space="preserve">B30</x:t>
  </x:si>
  <x:si>
    <x:t xml:space="preserve">SAVINGS FUNDS   /   PROGRESS</x:t>
  </x:si>
  <x:si>
    <x:t xml:space="preserve">Funds appear automatically when you enter bills. Only OPENING SAVED and YOUR PLAN are editable here.</x:t>
  </x:si>
  <x:si>
    <x:t xml:space="preserve">ID</x:t>
  </x:si>
  <x:si>
    <x:t xml:space="preserve">Linked bill / goal</x:t>
  </x:si>
  <x:si>
    <x:t xml:space="preserve">Target</x:t>
  </x:si>
  <x:si>
    <x:t xml:space="preserve">Opening saved</x:t>
  </x:si>
  <x:si>
    <x:t xml:space="preserve">Deposits</x:t>
  </x:si>
  <x:si>
    <x:t xml:space="preserve">Withdrawals</x:t>
  </x:si>
  <x:si>
    <x:t xml:space="preserve">Saved now</x:t>
  </x:si>
  <x:si>
    <x:t xml:space="preserve">Still needed</x:t>
  </x:si>
  <x:si>
    <x:t xml:space="preserve">Months</x:t>
  </x:si>
  <x:si>
    <x:t xml:space="preserve">Suggested / month</x:t>
  </x:si>
  <x:si>
    <x:t xml:space="preserve">Final top-up</x:t>
  </x:si>
  <x:si>
    <x:t xml:space="preserve">Projected shortfall</x:t>
  </x:si>
  <x:si>
    <x:t xml:space="preserve">Progress</x:t>
  </x:si>
  <x:si>
    <x:t xml:space="preserve">Status</x:t>
  </x:si>
  <x:si>
    <x:t xml:space="preserve">ACTIVITY LOG   /   REAL MONEY</x:t>
  </x:si>
  <x:si>
    <x:t xml:space="preserve">Record deposits and withdrawals. Use a positive amount and the matching bill ID (B01–B30).</x:t>
  </x:si>
  <x:si>
    <x:t xml:space="preserve">Date</x:t>
  </x:si>
  <x:si>
    <x:t xml:space="preserve">Type</x:t>
  </x:si>
  <x:si>
    <x:t xml:space="preserve">Entry check</x:t>
  </x:si>
  <x:si>
    <x:t xml:space="preserve">12-MONTH OUTLOOK   /   TIMING</x:t>
  </x:si>
  <x:si>
    <x:t xml:space="preserve">The calendar projects scheduled bill amounts. It does not forecast your bank balance.</x:t>
  </x:si>
  <x:si>
    <x:t xml:space="preserve">Expense</x:t>
  </x:si>
  <x:si>
    <x:t xml:space="preserve">Bill amount</x:t>
  </x:si>
  <x:si>
    <x:t xml:space="preserve">12-month total</x:t>
  </x:si>
  <x:si>
    <x:t xml:space="preserve">TOTAL SCHEDULED</x:t>
  </x:si>
  <x:si>
    <x:t xml:space="preserve">A single bill can appear multiple times when its repeat frequency causes several payments during the year.</x:t>
  </x:si>
</x:sst>
</file>

<file path=xl/styles.xml><?xml version="1.0" encoding="utf-8"?>
<x:styleSheet xmlns:x="http://schemas.openxmlformats.org/spreadsheetml/2006/main">
  <x:numFmts count="5">
    <x:numFmt numFmtId="164" formatCode="mmm\ d&quot;, &quot;yyyy"/>
    <x:numFmt numFmtId="165" formatCode="00"/>
    <x:numFmt numFmtId="166" formatCode="#,##0.00;\(#,##0.00\);\-"/>
    <x:numFmt numFmtId="167" formatCode="mmm\ d&quot;, &quot;yy"/>
    <x:numFmt numFmtId="168" formatCode="mmm\ yy"/>
  </x:numFmts>
  <x:fonts count="31">
    <x:font>
      <x:sz val="10"/>
      <x:color rgb="FF000000"/>
      <x:name val="Arial"/>
      <x:scheme val="minor"/>
    </x:font>
    <x:font>
      <x:sz val="11"/>
      <x:color theme="1"/>
      <x:name val="Calibri"/>
    </x:font>
    <x:font>
      <x:b/>
      <x:sz val="12"/>
      <x:color rgb="FFFFFFFF"/>
      <x:name val="Calibri"/>
    </x:font>
    <x:font/>
    <x:font>
      <x:b/>
      <x:sz val="21"/>
      <x:color rgb="FFFFFFFF"/>
      <x:name val="Calibri"/>
    </x:font>
    <x:font>
      <x:sz val="10"/>
      <x:color rgb="FF414A55"/>
      <x:name val="Aptos"/>
    </x:font>
    <x:font>
      <x:b/>
      <x:sz val="14"/>
      <x:color rgb="FF20242A"/>
      <x:name val="Aptos"/>
    </x:font>
    <x:font>
      <x:b/>
      <x:sz val="11"/>
      <x:color rgb="FF20242A"/>
      <x:name val="Calibri"/>
    </x:font>
    <x:font>
      <x:b/>
      <x:sz val="11"/>
      <x:color rgb="FF205C9E"/>
      <x:name val="Aptos"/>
    </x:font>
    <x:font>
      <x:sz val="11"/>
      <x:color rgb="FF000000"/>
      <x:name val="Calibri"/>
    </x:font>
    <x:font>
      <x:sz val="9"/>
      <x:color rgb="FF66717E"/>
      <x:name val="Aptos"/>
    </x:font>
    <x:font>
      <x:sz val="10"/>
      <x:color rgb="FF205C9E"/>
      <x:name val="Calibri"/>
    </x:font>
    <x:font>
      <x:b/>
      <x:sz val="10"/>
      <x:color rgb="FFFFFFFF"/>
      <x:name val="Calibri"/>
    </x:font>
    <x:font>
      <x:sz val="10"/>
      <x:color rgb="FF66717E"/>
      <x:name val="Calibri"/>
    </x:font>
    <x:font>
      <x:b/>
      <x:sz val="9"/>
      <x:color rgb="FF66717E"/>
      <x:name val="Calibri"/>
    </x:font>
    <x:font>
      <x:sz val="10"/>
      <x:color rgb="FF414A55"/>
      <x:name val="Calibri"/>
    </x:font>
    <x:font>
      <x:b/>
      <x:sz val="22"/>
      <x:color rgb="FF205C9E"/>
      <x:name val="Calibri"/>
    </x:font>
    <x:font>
      <x:b/>
      <x:sz val="12"/>
      <x:color rgb="FF20242A"/>
      <x:name val="Calibri"/>
    </x:font>
    <x:font>
      <x:b/>
      <x:sz val="10"/>
      <x:color rgb="FF20242A"/>
      <x:name val="Calibri"/>
    </x:font>
    <x:font>
      <x:sz val="10"/>
      <x:color rgb="FF536171"/>
      <x:name val="Arial"/>
    </x:font>
    <x:font>
      <x:b/>
      <x:sz val="11"/>
      <x:color rgb="FF66717E"/>
      <x:name val="Aptos"/>
    </x:font>
    <x:font>
      <x:b/>
      <x:sz val="11"/>
      <x:color rgb="FF20242A"/>
      <x:name val="Aptos"/>
    </x:font>
    <x:font>
      <x:b/>
      <x:sz val="9"/>
      <x:color rgb="FF414A55"/>
      <x:name val="Aptos"/>
    </x:font>
    <x:font>
      <x:b/>
      <x:sz val="23"/>
      <x:color rgb="FF20242A"/>
      <x:name val="Aptos"/>
    </x:font>
    <x:font>
      <x:b/>
      <x:sz val="18"/>
      <x:color rgb="FF20242A"/>
      <x:name val="Calibri"/>
    </x:font>
    <x:font>
      <x:sz val="10"/>
      <x:color rgb="FF20242A"/>
      <x:name val="Calibri"/>
    </x:font>
    <x:font>
      <x:sz val="9"/>
      <x:color rgb="FF66717E"/>
      <x:name val="Calibri"/>
    </x:font>
    <x:font>
      <x:sz val="11"/>
      <x:color rgb="FF414A55"/>
      <x:name val="Calibri"/>
    </x:font>
    <x:font>
      <x:b/>
      <x:sz val="10"/>
      <x:color rgb="FF976A27"/>
      <x:name val="Calibri"/>
    </x:font>
    <x:font>
      <x:b/>
      <x:sz val="11"/>
      <x:color rgb="FF414A55"/>
      <x:name val="Aptos"/>
    </x:font>
    <x:font>
      <x:sz val="8"/>
      <x:color rgb="FF66717E"/>
      <x:name val="Calibri"/>
    </x:font>
  </x:fonts>
  <x:fills count="11">
    <x:fill>
      <x:patternFill patternType="none"/>
    </x:fill>
    <x:fill>
      <x:patternFill patternType="lightGray"/>
    </x:fill>
    <x:fill>
      <x:patternFill patternType="solid">
        <x:fgColor rgb="FF20242A"/>
      </x:patternFill>
    </x:fill>
    <x:fill>
      <x:patternFill patternType="solid">
        <x:fgColor rgb="FFF5F7FA"/>
      </x:patternFill>
    </x:fill>
    <x:fill>
      <x:patternFill patternType="solid">
        <x:fgColor rgb="FFEFF2F5"/>
      </x:patternFill>
    </x:fill>
    <x:fill>
      <x:patternFill patternType="solid">
        <x:fgColor rgb="FFEAF3FF"/>
      </x:patternFill>
    </x:fill>
    <x:fill>
      <x:patternFill patternType="solid">
        <x:fgColor rgb="FF414A55"/>
      </x:patternFill>
    </x:fill>
    <x:fill>
      <x:patternFill patternType="solid">
        <x:fgColor rgb="FFF5F9FF"/>
      </x:patternFill>
    </x:fill>
    <x:fill>
      <x:patternFill patternType="solid">
        <x:fgColor rgb="FFEEF1F4"/>
      </x:patternFill>
    </x:fill>
    <x:fill>
      <x:patternFill patternType="solid">
        <x:fgColor rgb="FFFFFFFF"/>
      </x:patternFill>
    </x:fill>
    <x:fill>
      <x:patternFill patternType="solid">
        <x:fgColor rgb="FFFFF4DF"/>
      </x:patternFill>
    </x:fill>
  </x:fills>
  <x:borders count="34">
    <x:border/>
    <x:border>
      <x:left/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 style="thin">
        <x:color rgb="FFD5DEE8"/>
      </x:left>
      <x:right style="thin">
        <x:color rgb="FFD5DEE8"/>
      </x:right>
      <x:top style="thin">
        <x:color rgb="FFD5DEE8"/>
      </x:top>
      <x:bottom style="thin">
        <x:color rgb="FFD5DEE8"/>
      </x:bottom>
    </x:border>
    <x:border>
      <x:left style="thin">
        <x:color rgb="FF9FAFC0"/>
      </x:left>
      <x:top style="thin">
        <x:color rgb="FF9FAFC0"/>
      </x:top>
    </x:border>
    <x:border>
      <x:right/>
      <x:top style="thin">
        <x:color rgb="FF9FAFC0"/>
      </x:top>
    </x:border>
    <x:border>
      <x:top style="thin">
        <x:color rgb="FF9FAFC0"/>
      </x:top>
    </x:border>
    <x:border>
      <x:right style="thin">
        <x:color rgb="FF9FAFC0"/>
      </x:right>
      <x:top style="thin">
        <x:color rgb="FF9FAFC0"/>
      </x:top>
    </x:border>
    <x:border>
      <x:left style="thin">
        <x:color rgb="FF9FAFC0"/>
      </x:left>
      <x:bottom style="thin">
        <x:color rgb="FF9FAFC0"/>
      </x:bottom>
    </x:border>
    <x:border>
      <x:right/>
      <x:bottom style="thin">
        <x:color rgb="FF9FAFC0"/>
      </x:bottom>
    </x:border>
    <x:border>
      <x:bottom style="thin">
        <x:color rgb="FF9FAFC0"/>
      </x:bottom>
    </x:border>
    <x:border>
      <x:right style="thin">
        <x:color rgb="FF9FAFC0"/>
      </x:right>
      <x:bottom style="thin">
        <x:color rgb="FF9FAFC0"/>
      </x:bottom>
    </x:border>
    <x:border>
      <x:left style="thin">
        <x:color rgb="FFD5DEE8"/>
      </x:left>
      <x:top style="thin">
        <x:color rgb="FFD5DEE8"/>
      </x:top>
      <x:bottom style="thin">
        <x:color rgb="FFD5DEE8"/>
      </x:bottom>
    </x:border>
    <x:border>
      <x:top style="thin">
        <x:color rgb="FFD5DEE8"/>
      </x:top>
      <x:bottom style="thin">
        <x:color rgb="FFD5DEE8"/>
      </x:bottom>
    </x:border>
    <x:border>
      <x:right style="thin">
        <x:color rgb="FFD5DEE8"/>
      </x:right>
      <x:top style="thin">
        <x:color rgb="FFD5DEE8"/>
      </x:top>
      <x:bottom style="thin">
        <x:color rgb="FFD5DEE8"/>
      </x:bottom>
    </x:border>
    <x:border>
      <x:left style="thin">
        <x:color rgb="FF9FAFC0"/>
      </x:left>
      <x:top style="thin">
        <x:color rgb="FF9FAFC0"/>
      </x:top>
      <x:bottom/>
    </x:border>
    <x:border>
      <x:top style="thin">
        <x:color rgb="FF9FAFC0"/>
      </x:top>
      <x:bottom/>
    </x:border>
    <x:border>
      <x:right/>
      <x:top style="thin">
        <x:color rgb="FF9FAFC0"/>
      </x:top>
      <x:bottom/>
    </x:border>
    <x:border>
      <x:left/>
      <x:right style="thin">
        <x:color rgb="FF9FAFC0"/>
      </x:right>
      <x:top style="thin">
        <x:color rgb="FF9FAFC0"/>
      </x:top>
      <x:bottom/>
    </x:border>
    <x:border>
      <x:left style="thin">
        <x:color rgb="FF9FAFC0"/>
      </x:left>
      <x:top/>
    </x:border>
    <x:border>
      <x:left/>
      <x:right style="thin">
        <x:color rgb="FF9FAFC0"/>
      </x:right>
      <x:top/>
      <x:bottom/>
    </x:border>
    <x:border>
      <x:right style="thin">
        <x:color rgb="FF9FAFC0"/>
      </x:right>
    </x:border>
    <x:border>
      <x:left style="thin">
        <x:color rgb="FFD5DEE8"/>
      </x:left>
      <x:right style="thin">
        <x:color rgb="FFD5DEE8"/>
      </x:right>
      <x:top style="thin">
        <x:color rgb="FFD5DEE8"/>
      </x:top>
      <x:bottom style="thin">
        <x:color rgb="FFA9B9CB"/>
      </x:bottom>
    </x:border>
    <x:border>
      <x:right/>
      <x:top style="thin">
        <x:color rgb="FFD5DEE8"/>
      </x:top>
      <x:bottom style="thin">
        <x:color rgb="FFD5DEE8"/>
      </x:bottom>
    </x:border>
    <x:border>
      <x:left/>
    </x:border>
    <x:border>
      <x:right/>
    </x:border>
  </x:borders>
  <x:cellStyleXfs count="1">
    <x:xf numFmtId="0" fontId="0" fillId="0" borderId="0" applyFont="1" applyAlignment="1"/>
  </x:cellStyleXfs>
  <x:cellXfs count="111">
    <x:xf numFmtId="0" fontId="0" fillId="0" borderId="0" xfId="0" applyFont="1" applyAlignment="1">
      <x:alignment vertical="bottom" wrapText="0" shrinkToFit="0"/>
    </x:xf>
    <x:xf numFmtId="0" fontId="1" fillId="2" borderId="1" xfId="0" applyFont="1" applyFill="1" applyBorder="1" applyAlignment="1">
      <x:alignment vertical="bottom" wrapText="0" shrinkToFit="0"/>
    </x:xf>
    <x:xf numFmtId="0" fontId="2" fillId="2" borderId="2" xfId="0" applyFont="1" applyFill="1" applyBorder="1" applyAlignment="1">
      <x:alignment vertical="center" wrapText="0" shrinkToFit="0"/>
    </x:xf>
    <x:xf numFmtId="0" fontId="3" fillId="0" borderId="3" xfId="0" applyFont="1" applyBorder="1"/>
    <x:xf numFmtId="0" fontId="3" fillId="0" borderId="4" xfId="0" applyFont="1" applyBorder="1"/>
    <x:xf numFmtId="0" fontId="4" fillId="2" borderId="5" xfId="0" applyFont="1" applyFill="1" applyBorder="1" applyAlignment="1">
      <x:alignment vertical="center" wrapText="0" shrinkToFit="0"/>
    </x:xf>
    <x:xf numFmtId="0" fontId="3" fillId="0" borderId="6" xfId="0" applyFont="1" applyBorder="1"/>
    <x:xf numFmtId="0" fontId="3" fillId="0" borderId="7" xfId="0" applyFont="1" applyBorder="1"/>
    <x:xf numFmtId="0" fontId="3" fillId="0" borderId="8" xfId="0" applyFont="1" applyBorder="1"/>
    <x:xf numFmtId="0" fontId="3" fillId="0" borderId="9" xfId="0" applyFont="1" applyBorder="1"/>
    <x:xf numFmtId="0" fontId="3" fillId="0" borderId="10" xfId="0" applyFont="1" applyBorder="1"/>
    <x:xf numFmtId="0" fontId="1" fillId="3" borderId="1" xfId="0" applyFont="1" applyFill="1" applyBorder="1" applyAlignment="1">
      <x:alignment vertical="bottom" wrapText="0" shrinkToFit="0"/>
    </x:xf>
    <x:xf numFmtId="0" fontId="5" fillId="3" borderId="1" xfId="0" applyFont="1" applyFill="1" applyBorder="1" applyAlignment="1">
      <x:alignment vertical="bottom" wrapText="0" shrinkToFit="0"/>
    </x:xf>
    <x:xf numFmtId="0" fontId="6" fillId="3" borderId="2" xfId="0" applyFont="1" applyFill="1" applyBorder="1" applyAlignment="1">
      <x:alignment vertical="bottom" wrapText="0" shrinkToFit="0"/>
    </x:xf>
    <x:xf numFmtId="0" fontId="7" fillId="4" borderId="2" xfId="0" applyFont="1" applyFill="1" applyBorder="1" applyAlignment="1">
      <x:alignment vertical="center" wrapText="0" shrinkToFit="0"/>
    </x:xf>
    <x:xf numFmtId="0" fontId="1" fillId="0" borderId="11" xfId="0" applyFont="1" applyBorder="1" applyAlignment="1">
      <x:alignment vertical="bottom" wrapText="0" shrinkToFit="0"/>
    </x:xf>
    <x:xf numFmtId="0" fontId="8" fillId="3" borderId="2" xfId="0" applyFont="1" applyFill="1" applyBorder="1" applyAlignment="1">
      <x:alignment vertical="bottom" wrapText="0" shrinkToFit="0"/>
    </x:xf>
    <x:xf numFmtId="0" fontId="9" fillId="0" borderId="11" xfId="0" applyFont="1" applyBorder="1" applyAlignment="1">
      <x:alignment vertical="bottom" wrapText="0" shrinkToFit="0"/>
    </x:xf>
    <x:xf numFmtId="0" fontId="10" fillId="3" borderId="2" xfId="0" applyFont="1" applyFill="1" applyBorder="1" applyAlignment="1">
      <x:alignment vertical="bottom" wrapText="0" shrinkToFit="0"/>
    </x:xf>
    <x:xf numFmtId="164" fontId="11" fillId="5" borderId="11" xfId="0" applyNumberFormat="1" applyFont="1" applyFill="1" applyBorder="1" applyAlignment="1">
      <x:alignment vertical="center" wrapText="0" shrinkToFit="0"/>
    </x:xf>
    <x:xf numFmtId="0" fontId="12" fillId="6" borderId="11" xfId="0" applyFont="1" applyFill="1" applyBorder="1" applyAlignment="1">
      <x:alignment vertical="center" wrapText="1" shrinkToFit="0"/>
    </x:xf>
    <x:xf numFmtId="0" fontId="13" fillId="0" borderId="0" xfId="0" applyFont="1" applyAlignment="1">
      <x:alignment vertical="bottom" wrapText="1" shrinkToFit="0"/>
    </x:xf>
    <x:xf numFmtId="0" fontId="14" fillId="4" borderId="11" xfId="0" applyFont="1" applyFill="1" applyBorder="1" applyAlignment="1">
      <x:alignment vertical="center" wrapText="1" shrinkToFit="0"/>
    </x:xf>
    <x:xf numFmtId="0" fontId="15" fillId="3" borderId="11" xfId="0" applyFont="1" applyFill="1" applyBorder="1" applyAlignment="1">
      <x:alignment vertical="center" wrapText="0" shrinkToFit="0"/>
    </x:xf>
    <x:xf numFmtId="0" fontId="1" fillId="0" borderId="11" xfId="0" applyFont="1" applyBorder="1" applyAlignment="1">
      <x:alignment vertical="bottom" wrapText="0" shrinkToFit="0"/>
    </x:xf>
    <x:xf numFmtId="0" fontId="11" fillId="5" borderId="11" xfId="0" applyFont="1" applyFill="1" applyBorder="1" applyAlignment="1">
      <x:alignment vertical="center" wrapText="0" shrinkToFit="0"/>
    </x:xf>
    <x:xf numFmtId="0" fontId="11" fillId="5" borderId="11" xfId="0" applyFont="1" applyFill="1" applyBorder="1" applyAlignment="1">
      <x:alignment vertical="center" wrapText="0" shrinkToFit="0"/>
    </x:xf>
    <x:xf numFmtId="165" fontId="16" fillId="7" borderId="12" xfId="0" applyNumberFormat="1" applyFont="1" applyFill="1" applyBorder="1" applyAlignment="1">
      <x:alignment horizontal="center" vertical="center" wrapText="0" shrinkToFit="0"/>
    </x:xf>
    <x:xf numFmtId="0" fontId="3" fillId="0" borderId="13" xfId="0" applyFont="1" applyBorder="1"/>
    <x:xf numFmtId="0" fontId="17" fillId="0" borderId="14" xfId="0" applyFont="1" applyBorder="1" applyAlignment="1">
      <x:alignment vertical="bottom" wrapText="1" shrinkToFit="0"/>
    </x:xf>
    <x:xf numFmtId="166" fontId="11" fillId="5" borderId="11" xfId="0" applyNumberFormat="1" applyFont="1" applyFill="1" applyBorder="1" applyAlignment="1">
      <x:alignment vertical="center" wrapText="0" shrinkToFit="0"/>
    </x:xf>
    <x:xf numFmtId="0" fontId="3" fillId="0" borderId="14" xfId="0" applyFont="1" applyBorder="1"/>
    <x:xf numFmtId="0" fontId="3" fillId="0" borderId="15" xfId="0" applyFont="1" applyBorder="1"/>
    <x:xf numFmtId="0" fontId="3" fillId="0" borderId="16" xfId="0" applyFont="1" applyBorder="1"/>
    <x:xf numFmtId="0" fontId="3" fillId="0" borderId="17" xfId="0" applyFont="1" applyBorder="1"/>
    <x:xf numFmtId="0" fontId="11" fillId="5" borderId="11" xfId="0" applyFont="1" applyFill="1" applyBorder="1" applyAlignment="1">
      <x:alignment horizontal="center" vertical="center" wrapText="0" shrinkToFit="0"/>
    </x:xf>
    <x:xf numFmtId="166" fontId="15" fillId="3" borderId="11" xfId="0" applyNumberFormat="1" applyFont="1" applyFill="1" applyBorder="1" applyAlignment="1">
      <x:alignment vertical="center" wrapText="0" shrinkToFit="0"/>
    </x:xf>
    <x:xf numFmtId="164" fontId="11" fillId="5" borderId="11" xfId="0" applyNumberFormat="1" applyFont="1" applyFill="1" applyBorder="1" applyAlignment="1">
      <x:alignment horizontal="center" vertical="center" wrapText="0" shrinkToFit="0"/>
    </x:xf>
    <x:xf numFmtId="0" fontId="15" fillId="0" borderId="18" xfId="0" applyFont="1" applyBorder="1" applyAlignment="1">
      <x:alignment vertical="bottom" wrapText="1" shrinkToFit="0"/>
    </x:xf>
    <x:xf numFmtId="0" fontId="3" fillId="0" borderId="18" xfId="0" applyFont="1" applyBorder="1"/>
    <x:xf numFmtId="0" fontId="3" fillId="0" borderId="19" xfId="0" applyFont="1" applyBorder="1"/>
    <x:xf numFmtId="0" fontId="1" fillId="0" borderId="0" xfId="0" applyFont="1" applyAlignment="1">
      <x:alignment vertical="bottom" wrapText="0" shrinkToFit="0"/>
    </x:xf>
    <x:xf numFmtId="0" fontId="18" fillId="0" borderId="20" xfId="0" applyFont="1" applyBorder="1" applyAlignment="1">
      <x:alignment vertical="bottom" wrapText="0" shrinkToFit="0"/>
    </x:xf>
    <x:xf numFmtId="0" fontId="3" fillId="0" borderId="21" xfId="0" applyFont="1" applyBorder="1"/>
    <x:xf numFmtId="0" fontId="3" fillId="0" borderId="22" xfId="0" applyFont="1" applyBorder="1"/>
    <x:xf numFmtId="164" fontId="15" fillId="3" borderId="11" xfId="0" applyNumberFormat="1" applyFont="1" applyFill="1" applyBorder="1" applyAlignment="1">
      <x:alignment horizontal="center" vertical="center" wrapText="0" shrinkToFit="0"/>
    </x:xf>
    <x:xf numFmtId="0" fontId="13" fillId="0" borderId="20" xfId="0" applyFont="1" applyBorder="1" applyAlignment="1">
      <x:alignment vertical="bottom" wrapText="1" shrinkToFit="0"/>
    </x:xf>
    <x:xf numFmtId="0" fontId="9" fillId="0" borderId="11" xfId="0" applyFont="1" applyBorder="1" applyAlignment="1">
      <x:alignment vertical="bottom" wrapText="1" shrinkToFit="0"/>
    </x:xf>
    <x:xf numFmtId="0" fontId="15" fillId="3" borderId="11" xfId="0" applyFont="1" applyFill="1" applyBorder="1" applyAlignment="1">
      <x:alignment horizontal="center" vertical="center" wrapText="0" shrinkToFit="0"/>
    </x:xf>
    <x:xf numFmtId="0" fontId="15" fillId="0" borderId="0" xfId="0" applyFont="1" applyAlignment="1">
      <x:alignment vertical="bottom" wrapText="1" shrinkToFit="0"/>
    </x:xf>
    <x:xf numFmtId="0" fontId="19" fillId="8" borderId="5" xfId="0" applyFont="1" applyFill="1" applyBorder="1" applyAlignment="1">
      <x:alignment vertical="center" wrapText="1" shrinkToFit="0"/>
    </x:xf>
    <x:xf numFmtId="0" fontId="11" fillId="5" borderId="11" xfId="0" applyFont="1" applyFill="1" applyBorder="1" applyAlignment="1">
      <x:alignment horizontal="center" vertical="center" wrapText="0" shrinkToFit="0"/>
    </x:xf>
    <x:xf numFmtId="9" fontId="15" fillId="3" borderId="11" xfId="0" applyNumberFormat="1" applyFont="1" applyFill="1" applyBorder="1" applyAlignment="1">
      <x:alignment horizontal="center" vertical="center" wrapText="0" shrinkToFit="0"/>
    </x:xf>
    <x:xf numFmtId="0" fontId="20" fillId="3" borderId="2" xfId="0" applyFont="1" applyFill="1" applyBorder="1" applyAlignment="1">
      <x:alignment vertical="bottom" wrapText="0" shrinkToFit="0"/>
    </x:xf>
    <x:xf numFmtId="166" fontId="11" fillId="5" borderId="11" xfId="0" applyNumberFormat="1" applyFont="1" applyFill="1" applyBorder="1" applyAlignment="1">
      <x:alignment vertical="center" wrapText="0" shrinkToFit="0"/>
    </x:xf>
    <x:xf numFmtId="0" fontId="21" fillId="3" borderId="1" xfId="0" applyFont="1" applyFill="1" applyBorder="1" applyAlignment="1">
      <x:alignment vertical="bottom" wrapText="0" shrinkToFit="0"/>
    </x:xf>
    <x:xf numFmtId="0" fontId="22" fillId="4" borderId="23" xfId="0" applyFont="1" applyFill="1" applyBorder="1" applyAlignment="1">
      <x:alignment vertical="bottom" wrapText="0" shrinkToFit="0"/>
    </x:xf>
    <x:xf numFmtId="164" fontId="15" fillId="3" borderId="11" xfId="0" applyNumberFormat="1" applyFont="1" applyFill="1" applyBorder="1" applyAlignment="1">
      <x:alignment vertical="center" wrapText="0" shrinkToFit="0"/>
    </x:xf>
    <x:xf numFmtId="0" fontId="3" fillId="0" borderId="24" xfId="0" applyFont="1" applyBorder="1"/>
    <x:xf numFmtId="0" fontId="3" fillId="0" borderId="25" xfId="0" applyFont="1" applyBorder="1"/>
    <x:xf numFmtId="0" fontId="5" fillId="3" borderId="26" xfId="0" applyFont="1" applyFill="1" applyBorder="1" applyAlignment="1">
      <x:alignment vertical="bottom" wrapText="0" shrinkToFit="0"/>
    </x:xf>
    <x:xf numFmtId="0" fontId="9" fillId="0" borderId="15" xfId="0" applyFont="1" applyBorder="1" applyAlignment="1">
      <x:alignment vertical="bottom" wrapText="0" shrinkToFit="0"/>
    </x:xf>
    <x:xf numFmtId="164" fontId="11" fillId="5" borderId="11" xfId="0" applyNumberFormat="1" applyFont="1" applyFill="1" applyBorder="1" applyAlignment="1">
      <x:alignment horizontal="center" vertical="center" wrapText="0" shrinkToFit="0"/>
    </x:xf>
    <x:xf numFmtId="166" fontId="23" fillId="3" borderId="27" xfId="0" applyNumberFormat="1" applyFont="1" applyFill="1" applyBorder="1" applyAlignment="1">
      <x:alignment horizontal="center" vertical="center" wrapText="0" shrinkToFit="0"/>
    </x:xf>
    <x:xf numFmtId="0" fontId="5" fillId="3" borderId="28" xfId="0" applyFont="1" applyFill="1" applyBorder="1" applyAlignment="1">
      <x:alignment horizontal="center" vertical="bottom" wrapText="0" shrinkToFit="0"/>
    </x:xf>
    <x:xf numFmtId="0" fontId="9" fillId="0" borderId="29" xfId="0" applyFont="1" applyBorder="1" applyAlignment="1">
      <x:alignment vertical="bottom" wrapText="0" shrinkToFit="0"/>
    </x:xf>
    <x:xf numFmtId="0" fontId="9" fillId="0" borderId="19" xfId="0" applyFont="1" applyBorder="1" applyAlignment="1">
      <x:alignment horizontal="center" vertical="bottom" wrapText="0" shrinkToFit="0"/>
    </x:xf>
    <x:xf numFmtId="0" fontId="9" fillId="0" borderId="19" xfId="0" applyFont="1" applyBorder="1" applyAlignment="1">
      <x:alignment vertical="bottom" wrapText="0" shrinkToFit="0"/>
    </x:xf>
    <x:xf numFmtId="0" fontId="14" fillId="4" borderId="23" xfId="0" applyFont="1" applyFill="1" applyBorder="1" applyAlignment="1">
      <x:alignment vertical="bottom" wrapText="0" shrinkToFit="0"/>
    </x:xf>
    <x:xf numFmtId="0" fontId="24" fillId="7" borderId="27" xfId="0" applyFont="1" applyFill="1" applyBorder="1" applyAlignment="1">
      <x:alignment horizontal="center" vertical="center" wrapText="0" shrinkToFit="0"/>
    </x:xf>
    <x:xf numFmtId="0" fontId="9" fillId="0" borderId="29" xfId="0" applyFont="1" applyBorder="1" applyAlignment="1">
      <x:alignment horizontal="center" vertical="bottom" wrapText="0" shrinkToFit="0"/>
    </x:xf>
    <x:xf numFmtId="0" fontId="12" fillId="6" borderId="20" xfId="0" applyFont="1" applyFill="1" applyBorder="1" applyAlignment="1">
      <x:alignment vertical="center" wrapText="1" shrinkToFit="0"/>
    </x:xf>
    <x:xf numFmtId="0" fontId="1" fillId="6" borderId="11" xfId="0" applyFont="1" applyFill="1" applyBorder="1" applyAlignment="1">
      <x:alignment vertical="bottom" wrapText="0" shrinkToFit="0"/>
    </x:xf>
    <x:xf numFmtId="0" fontId="3" fillId="0" borderId="31" xfId="0" applyFont="1" applyBorder="1"/>
    <x:xf numFmtId="0" fontId="15" fillId="3" borderId="30" xfId="0" applyFont="1" applyFill="1" applyBorder="1" applyAlignment="1">
      <x:alignment vertical="center" wrapText="0" shrinkToFit="0"/>
    </x:xf>
    <x:xf numFmtId="166" fontId="15" fillId="3" borderId="30" xfId="0" applyNumberFormat="1" applyFont="1" applyFill="1" applyBorder="1" applyAlignment="1">
      <x:alignment vertical="center" wrapText="0" shrinkToFit="0"/>
    </x:xf>
    <x:xf numFmtId="0" fontId="1" fillId="9" borderId="11" xfId="0" applyFont="1" applyFill="1" applyBorder="1" applyAlignment="1">
      <x:alignment horizontal="center" vertical="bottom" wrapText="0" shrinkToFit="0"/>
    </x:xf>
    <x:xf numFmtId="166" fontId="11" fillId="5" borderId="30" xfId="0" applyNumberFormat="1" applyFont="1" applyFill="1" applyBorder="1" applyAlignment="1">
      <x:alignment vertical="center" wrapText="0" shrinkToFit="0"/>
    </x:xf>
    <x:xf numFmtId="0" fontId="11" fillId="5" borderId="30" xfId="0" applyFont="1" applyFill="1" applyBorder="1" applyAlignment="1">
      <x:alignment vertical="center" wrapText="0" shrinkToFit="0"/>
    </x:xf>
    <x:xf numFmtId="164" fontId="15" fillId="3" borderId="30" xfId="0" applyNumberFormat="1" applyFont="1" applyFill="1" applyBorder="1" applyAlignment="1">
      <x:alignment horizontal="center" vertical="center" wrapText="0" shrinkToFit="0"/>
    </x:xf>
    <x:xf numFmtId="0" fontId="11" fillId="5" borderId="30" xfId="0" applyFont="1" applyFill="1" applyBorder="1" applyAlignment="1">
      <x:alignment horizontal="center" vertical="center" wrapText="0" shrinkToFit="0"/>
    </x:xf>
    <x:xf numFmtId="164" fontId="11" fillId="5" borderId="30" xfId="0" applyNumberFormat="1" applyFont="1" applyFill="1" applyBorder="1" applyAlignment="1">
      <x:alignment horizontal="center" vertical="center" wrapText="0" shrinkToFit="0"/>
    </x:xf>
    <x:xf numFmtId="0" fontId="15" fillId="3" borderId="30" xfId="0" applyFont="1" applyFill="1" applyBorder="1" applyAlignment="1">
      <x:alignment horizontal="center" vertical="center" wrapText="0" shrinkToFit="0"/>
    </x:xf>
    <x:xf numFmtId="9" fontId="15" fillId="3" borderId="30" xfId="0" applyNumberFormat="1" applyFont="1" applyFill="1" applyBorder="1" applyAlignment="1">
      <x:alignment horizontal="center" vertical="center" wrapText="0" shrinkToFit="0"/>
    </x:xf>
    <x:xf numFmtId="164" fontId="15" fillId="3" borderId="30" xfId="0" applyNumberFormat="1" applyFont="1" applyFill="1" applyBorder="1" applyAlignment="1">
      <x:alignment vertical="center" wrapText="0" shrinkToFit="0"/>
    </x:xf>
    <x:xf numFmtId="0" fontId="25" fillId="9" borderId="20" xfId="0" applyFont="1" applyFill="1" applyBorder="1" applyAlignment="1">
      <x:alignment vertical="bottom" wrapText="0" shrinkToFit="0"/>
    </x:xf>
    <x:xf numFmtId="167" fontId="1" fillId="9" borderId="20" xfId="0" applyNumberFormat="1" applyFont="1" applyFill="1" applyBorder="1" applyAlignment="1">
      <x:alignment horizontal="center" vertical="bottom" wrapText="0" shrinkToFit="0"/>
    </x:xf>
    <x:xf numFmtId="0" fontId="1" fillId="9" borderId="11" xfId="0" applyFont="1" applyFill="1" applyBorder="1" applyAlignment="1">
      <x:alignment vertical="bottom" wrapText="0" shrinkToFit="0"/>
    </x:xf>
    <x:xf numFmtId="166" fontId="1" fillId="9" borderId="20" xfId="0" applyNumberFormat="1" applyFont="1" applyFill="1" applyBorder="1" applyAlignment="1">
      <x:alignment horizontal="right" vertical="bottom" wrapText="0" shrinkToFit="0"/>
    </x:xf>
    <x:xf numFmtId="0" fontId="26" fillId="9" borderId="20" xfId="0" applyFont="1" applyFill="1" applyBorder="1" applyAlignment="1">
      <x:alignment horizontal="center" vertical="bottom" wrapText="0" shrinkToFit="0"/>
    </x:xf>
    <x:xf numFmtId="0" fontId="1" fillId="3" borderId="11" xfId="0" applyFont="1" applyFill="1" applyBorder="1" applyAlignment="1">
      <x:alignment horizontal="center" vertical="bottom" wrapText="0" shrinkToFit="0"/>
    </x:xf>
    <x:xf numFmtId="0" fontId="25" fillId="3" borderId="20" xfId="0" applyFont="1" applyFill="1" applyBorder="1" applyAlignment="1">
      <x:alignment vertical="bottom" wrapText="0" shrinkToFit="0"/>
    </x:xf>
    <x:xf numFmtId="167" fontId="1" fillId="3" borderId="20" xfId="0" applyNumberFormat="1" applyFont="1" applyFill="1" applyBorder="1" applyAlignment="1">
      <x:alignment horizontal="center" vertical="bottom" wrapText="0" shrinkToFit="0"/>
    </x:xf>
    <x:xf numFmtId="0" fontId="1" fillId="3" borderId="11" xfId="0" applyFont="1" applyFill="1" applyBorder="1" applyAlignment="1">
      <x:alignment vertical="bottom" wrapText="0" shrinkToFit="0"/>
    </x:xf>
    <x:xf numFmtId="166" fontId="1" fillId="3" borderId="20" xfId="0" applyNumberFormat="1" applyFont="1" applyFill="1" applyBorder="1" applyAlignment="1">
      <x:alignment horizontal="right" vertical="bottom" wrapText="0" shrinkToFit="0"/>
    </x:xf>
    <x:xf numFmtId="0" fontId="26" fillId="3" borderId="20" xfId="0" applyFont="1" applyFill="1" applyBorder="1" applyAlignment="1">
      <x:alignment horizontal="center" vertical="bottom" wrapText="0" shrinkToFit="0"/>
    </x:xf>
    <x:xf numFmtId="0" fontId="19" fillId="0" borderId="0" xfId="0" applyFont="1" applyAlignment="1">
      <x:alignment vertical="bottom" wrapText="0" shrinkToFit="0"/>
    </x:xf>
    <x:xf numFmtId="49" fontId="15" fillId="3" borderId="11" xfId="0" applyNumberFormat="1" applyFont="1" applyFill="1" applyBorder="1" applyAlignment="1">
      <x:alignment vertical="bottom" wrapText="0" shrinkToFit="0"/>
    </x:xf>
    <x:xf numFmtId="166" fontId="15" fillId="3" borderId="11" xfId="0" applyNumberFormat="1" applyFont="1" applyFill="1" applyBorder="1" applyAlignment="1">
      <x:alignment vertical="bottom" wrapText="0" shrinkToFit="0"/>
    </x:xf>
    <x:xf numFmtId="0" fontId="12" fillId="6" borderId="1" xfId="0" applyFont="1" applyFill="1" applyBorder="1" applyAlignment="1">
      <x:alignment vertical="center" wrapText="1" shrinkToFit="0"/>
    </x:xf>
    <x:xf numFmtId="0" fontId="15" fillId="3" borderId="1" xfId="0" applyFont="1" applyFill="1" applyBorder="1" applyAlignment="1">
      <x:alignment vertical="bottom" wrapText="0" shrinkToFit="0"/>
    </x:xf>
    <x:xf numFmtId="166" fontId="15" fillId="3" borderId="1" xfId="0" applyNumberFormat="1" applyFont="1" applyFill="1" applyBorder="1" applyAlignment="1">
      <x:alignment vertical="bottom" wrapText="0" shrinkToFit="0"/>
    </x:xf>
    <x:xf numFmtId="0" fontId="27" fillId="4" borderId="5" xfId="0" applyFont="1" applyFill="1" applyBorder="1" applyAlignment="1">
      <x:alignment vertical="center" wrapText="1" shrinkToFit="0"/>
    </x:xf>
    <x:xf numFmtId="0" fontId="3" fillId="0" borderId="32" xfId="0" applyFont="1" applyBorder="1"/>
    <x:xf numFmtId="0" fontId="3" fillId="0" borderId="33" xfId="0" applyFont="1" applyBorder="1"/>
    <x:xf numFmtId="0" fontId="28" fillId="10" borderId="5" xfId="0" applyFont="1" applyFill="1" applyBorder="1" applyAlignment="1">
      <x:alignment vertical="center" wrapText="1" shrinkToFit="0"/>
    </x:xf>
    <x:xf numFmtId="0" fontId="29" fillId="3" borderId="2" xfId="0" applyFont="1" applyFill="1" applyBorder="1" applyAlignment="1">
      <x:alignment vertical="bottom" wrapText="0" shrinkToFit="0"/>
    </x:xf>
    <x:xf numFmtId="0" fontId="30" fillId="0" borderId="0" xfId="0" applyFont="1" applyAlignment="1">
      <x:alignment vertical="bottom" wrapText="0" shrinkToFit="0"/>
    </x:xf>
    <x:xf numFmtId="168" fontId="12" fillId="6" borderId="11" xfId="0" applyNumberFormat="1" applyFont="1" applyFill="1" applyBorder="1" applyAlignment="1">
      <x:alignment vertical="center" wrapText="1" shrinkToFit="0"/>
    </x:xf>
    <x:xf numFmtId="0" fontId="12" fillId="2" borderId="11" xfId="0" applyFont="1" applyFill="1" applyBorder="1" applyAlignment="1">
      <x:alignment vertical="center" wrapText="0" shrinkToFit="0"/>
    </x:xf>
    <x:xf numFmtId="166" fontId="12" fillId="2" borderId="11" xfId="0" applyNumberFormat="1" applyFont="1" applyFill="1" applyBorder="1" applyAlignment="1">
      <x:alignment vertical="center" wrapText="0" shrinkToFit="0"/>
    </x:xf>
  </x:cellXfs>
  <x:cellStyles count="1">
    <x:cellStyle name="Normal" xfId="0"/>
  </x:cellStyles>
  <x:dxfs count="3">
    <x:dxf>
      <x:fill>
        <x:patternFill>
          <x:bgColor rgb="FFFFECE9"/>
        </x:patternFill>
      </x:fill>
      <x:border/>
    </x:dxf>
    <x:dxf>
      <x:fill>
        <x:patternFill>
          <x:bgColor rgb="FFFFF4DF"/>
        </x:patternFill>
      </x:fill>
      <x:border/>
    </x:dxf>
    <x:dxf>
      <x:fill>
        <x:patternFill>
          <x:bgColor rgb="FFE7F5EE"/>
        </x:patternFill>
      </x:fill>
      <x:border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37a3e031944bc" /><Relationship Type="http://schemas.openxmlformats.org/officeDocument/2006/relationships/theme" Target="/xl/theme/theme1.xml" Id="Rd8c1e94a04464e05" /><Relationship Type="http://schemas.openxmlformats.org/officeDocument/2006/relationships/sharedStrings" Target="/xl/sharedStrings.xml" Id="R23b4dcf437c1402e" /><Relationship Type="http://schemas.openxmlformats.org/officeDocument/2006/relationships/worksheet" Target="/xl/worksheets/sheet1.xml" Id="Rb9590f3e8f4c42cf" /><Relationship Type="http://schemas.openxmlformats.org/officeDocument/2006/relationships/worksheet" Target="/xl/worksheets/sheet2.xml" Id="R356ef6cac12a4957" /><Relationship Type="http://schemas.openxmlformats.org/officeDocument/2006/relationships/worksheet" Target="/xl/worksheets/sheet3.xml" Id="R419416fb4330429a" /><Relationship Type="http://schemas.openxmlformats.org/officeDocument/2006/relationships/worksheet" Target="/xl/worksheets/sheet4.xml" Id="R4e1e057383cf4581" /><Relationship Type="http://schemas.openxmlformats.org/officeDocument/2006/relationships/worksheet" Target="/xl/worksheets/sheet5.xml" Id="R11b68d64d8224f4e" /><Relationship Type="http://schemas.openxmlformats.org/officeDocument/2006/relationships/worksheet" Target="/xl/worksheets/sheet6.xml" Id="Rabf5d438a853462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e64f13adfb74129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300" b="0" i="0">
                <a:solidFill>
                  <a:srgbClr val="757575"/>
                </a:solidFill>
                <a:latin typeface="Arial"/>
                <a:ea typeface="Arial"/>
                <a:cs typeface="Arial"/>
              </a:rPr>
              <a:t>Bills due by month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300" b="0" i="0">
              <a:solidFill>
                <a:srgbClr val="757575"/>
              </a:solidFill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DUE</c:v>
          </c:tx>
          <c:spPr>
            <a:solidFill xmlns:a="http://schemas.openxmlformats.org/drawingml/2006/main">
              <a:srgbClr val="216681"/>
            </a:solidFill>
            <a:ln xmlns:a="http://schemas.openxmlformats.org/drawingml/2006/main" cmpd="sng">
              <a:noFill/>
            </a:ln>
          </c:spPr>
          <c:invertIfNegative val="0"/>
          <c:cat>
            <c:strLit>
              <c:ptCount val="0"/>
            </c:strLit>
          </c:cat>
          <c:val>
            <c:numRef>
              <c:f>Dashboard!$C$31:$C$42</c:f>
              <c:numCache>
                <c:formatCode>#,##0</c:formatCode>
                <c:ptCount val="0"/>
              </c:numCache>
            </c:numRef>
          </c:val>
        </c:ser>
        <c:axId val="1312150713"/>
        <c:axId val="291978195"/>
      </c:barChart>
      <c:catAx>
        <c:axId val="1312150713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buNone/>
                  <a:def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/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0"/>
        <c:majorTickMark val="none"/>
        <c:minorTickMark val="none"/>
        <c:spPr>
          <a:ln xmlns:a="http://schemas.openxmlformats.org/drawingml/2006/main">
            <a:noFill/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 b="0" i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</a:p>
        </c:txPr>
        <c:crossAx val="291978195"/>
      </c:catAx>
      <c:valAx>
        <c:axId val="29197819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buNone/>
                  <a:defRPr sz="1300" b="0" i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sz="1300" b="0" i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rPr>
                  <a:t>Amount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1300" b="0" i="0">
                  <a:solidFill>
                    <a:srgbClr val="000000"/>
                  </a:solidFill>
                  <a:latin typeface="Arial"/>
                  <a:ea typeface="Arial"/>
                  <a:cs typeface="Arial"/>
                </a:defRPr>
              </a:pPr>
            </a:p>
          </c:txPr>
        </c:title>
        <c:numFmt formatCode="#,##0" sourceLinked="0"/>
        <c:majorTickMark val="none"/>
        <c:minorTickMark val="none"/>
        <c:tickLblPos val="nextTo"/>
        <c:spPr>
          <a:ln xmlns:a="http://schemas.openxmlformats.org/drawingml/2006/main">
            <a:noFill/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 b="0" i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</a:p>
        </c:txPr>
        <c:crossAx val="1312150713"/>
        <c:crossBetween val="between"/>
      </c:valAx>
    </c:plotArea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4</xdr:col>
      <xdr:colOff>0</xdr:colOff>
      <xdr:row>29</xdr:row>
      <xdr:rowOff>0</xdr:rowOff>
    </xdr:from>
    <xdr:ext cx="9525000" cy="40100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e64f13adfb74129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4c8008150b534cfe" /></Relationships>
</file>

<file path=xl/worksheets/sheet1.xml><?xml version="1.0" encoding="utf-8"?>
<x:worksheet xmlns:x="http://schemas.openxmlformats.org/spreadsheetml/2006/main">
  <x:sheetFormatPr defaultColWidth="12.630000114440918" defaultRowHeight="15"/>
  <x:cols>
    <x:col min="1" max="1" width="3" customWidth="1"/>
    <x:col min="2" max="2" width="15" customWidth="1"/>
    <x:col min="3" max="3" width="13" customWidth="1"/>
    <x:col min="4" max="4" width="18" customWidth="1"/>
    <x:col min="5" max="5" width="16" customWidth="1"/>
    <x:col min="6" max="10" width="14" customWidth="1"/>
  </x:cols>
  <x:sheetData>
    <x:row r="1" ht="27.75" customHeight="1">
      <x:c r="A1" s="1"/>
      <x:c r="B1" s="2" t="s">
        <x:v>0</x:v>
      </x:c>
      <x:c r="C1" s="3"/>
      <x:c r="D1" s="3"/>
      <x:c r="E1" s="3"/>
      <x:c r="F1" s="3"/>
      <x:c r="G1" s="3"/>
      <x:c r="H1" s="3"/>
      <x:c r="I1" s="3"/>
      <x:c r="J1" s="4"/>
    </x:row>
    <x:row r="2" ht="31.5" customHeight="1">
      <x:c r="A2" s="1"/>
      <x:c r="B2" s="5" t="s">
        <x:v>1</x:v>
      </x:c>
      <x:c r="C2" s="6"/>
      <x:c r="D2" s="6"/>
      <x:c r="E2" s="6"/>
      <x:c r="F2" s="6"/>
      <x:c r="G2" s="6"/>
      <x:c r="H2" s="6"/>
      <x:c r="I2" s="6"/>
      <x:c r="J2" s="7"/>
    </x:row>
    <x:row r="3" ht="31.5" customHeight="1">
      <x:c r="A3" s="1"/>
      <x:c r="B3" s="8"/>
      <x:c r="C3" s="9"/>
      <x:c r="D3" s="9"/>
      <x:c r="E3" s="9"/>
      <x:c r="F3" s="9"/>
      <x:c r="G3" s="9"/>
      <x:c r="H3" s="9"/>
      <x:c r="I3" s="9"/>
      <x:c r="J3" s="10"/>
    </x:row>
    <x:row r="4" ht="21.75" customHeight="1">
      <x:c r="A4" s="11"/>
      <x:c r="B4" s="12"/>
      <x:c r="C4" s="12"/>
      <x:c r="D4" s="12"/>
      <x:c r="E4" s="12"/>
      <x:c r="F4" s="12"/>
      <x:c r="G4" s="12"/>
      <x:c r="H4" s="12"/>
      <x:c r="I4" s="12"/>
      <x:c r="J4" s="12"/>
    </x:row>
    <x:row r="5" ht="33.75" customHeight="1">
      <x:c r="A5" s="11"/>
      <x:c r="B5" s="13" t="s">
        <x:v>2</x:v>
      </x:c>
      <x:c r="C5" s="3"/>
      <x:c r="D5" s="3"/>
      <x:c r="E5" s="3"/>
      <x:c r="F5" s="3"/>
      <x:c r="G5" s="3"/>
      <x:c r="H5" s="3"/>
      <x:c r="I5" s="3"/>
      <x:c r="J5" s="4"/>
    </x:row>
    <x:row r="6" ht="21.75" customHeight="1">
      <x:c r="A6" s="11"/>
      <x:c r="B6" s="12"/>
      <x:c r="C6" s="12"/>
      <x:c r="D6" s="12"/>
      <x:c r="E6" s="12"/>
      <x:c r="F6" s="12"/>
      <x:c r="G6" s="12"/>
      <x:c r="H6" s="12"/>
      <x:c r="I6" s="12"/>
      <x:c r="J6" s="12"/>
    </x:row>
    <x:row r="7" ht="21.75" customHeight="1"/>
    <x:row r="8" ht="24" customHeight="1">
      <x:c r="B8" s="14" t="s">
        <x:v>3</x:v>
      </x:c>
      <x:c r="C8" s="3"/>
      <x:c r="D8" s="3"/>
      <x:c r="E8" s="3"/>
      <x:c r="F8" s="3"/>
      <x:c r="G8" s="3"/>
      <x:c r="H8" s="3"/>
      <x:c r="I8" s="3"/>
      <x:c r="J8" s="4"/>
    </x:row>
    <x:row r="9" ht="21.75" customHeight="1"/>
    <x:row r="10" ht="27.75" customHeight="1">
      <x:c r="B10" s="15" t="s">
        <x:v>4</x:v>
      </x:c>
      <x:c r="C10" s="17"/>
      <x:c r="D10" s="19">
        <x:f>TODAY()</x:f>
        <x:v>46328</x:v>
      </x:c>
      <x:c r="E10" s="21" t="s">
        <x:v>5</x:v>
      </x:c>
    </x:row>
    <x:row r="11" ht="27.75" customHeight="1">
      <x:c r="B11" s="15" t="s">
        <x:v>6</x:v>
      </x:c>
      <x:c r="C11" s="17"/>
      <x:c r="D11" s="25" t="s">
        <x:v>7</x:v>
      </x:c>
      <x:c r="E11" s="21" t="s">
        <x:v>8</x:v>
      </x:c>
    </x:row>
    <x:row r="12" ht="21.75" customHeight="1"/>
    <x:row r="13" ht="21.75" customHeight="1"/>
    <x:row r="14" ht="24" customHeight="1">
      <x:c r="B14" s="14" t="s">
        <x:v>9</x:v>
      </x:c>
      <x:c r="C14" s="3"/>
      <x:c r="D14" s="3"/>
      <x:c r="E14" s="3"/>
      <x:c r="F14" s="3"/>
      <x:c r="G14" s="3"/>
      <x:c r="H14" s="3"/>
      <x:c r="I14" s="3"/>
      <x:c r="J14" s="4"/>
    </x:row>
    <x:row r="15" ht="21.75" customHeight="1"/>
    <x:row r="16" ht="21.75" customHeight="1">
      <x:c r="B16" s="27" t="s">
        <x:v>10</x:v>
      </x:c>
      <x:c r="C16" s="28"/>
      <x:c r="D16" s="29" t="s">
        <x:v>11</x:v>
      </x:c>
      <x:c r="E16" s="31"/>
      <x:c r="F16" s="31"/>
      <x:c r="G16" s="31"/>
      <x:c r="H16" s="31"/>
      <x:c r="I16" s="31"/>
      <x:c r="J16" s="32"/>
    </x:row>
    <x:row r="17" ht="30" customHeight="1">
      <x:c r="B17" s="33"/>
      <x:c r="C17" s="34"/>
      <x:c r="D17" s="38" t="s">
        <x:v>12</x:v>
      </x:c>
      <x:c r="E17" s="39"/>
      <x:c r="F17" s="39"/>
      <x:c r="G17" s="39"/>
      <x:c r="H17" s="39"/>
      <x:c r="I17" s="39"/>
      <x:c r="J17" s="40"/>
    </x:row>
    <x:row r="18" ht="21.75" customHeight="1"/>
    <x:row r="19" ht="21.75" customHeight="1">
      <x:c r="B19" s="27" t="s">
        <x:v>13</x:v>
      </x:c>
      <x:c r="C19" s="28"/>
      <x:c r="D19" s="29" t="s">
        <x:v>14</x:v>
      </x:c>
      <x:c r="E19" s="31"/>
      <x:c r="F19" s="31"/>
      <x:c r="G19" s="31"/>
      <x:c r="H19" s="31"/>
      <x:c r="I19" s="31"/>
      <x:c r="J19" s="32"/>
    </x:row>
    <x:row r="20" ht="30" customHeight="1">
      <x:c r="B20" s="33"/>
      <x:c r="C20" s="34"/>
      <x:c r="D20" s="38" t="s">
        <x:v>15</x:v>
      </x:c>
      <x:c r="E20" s="39"/>
      <x:c r="F20" s="39"/>
      <x:c r="G20" s="39"/>
      <x:c r="H20" s="39"/>
      <x:c r="I20" s="39"/>
      <x:c r="J20" s="40"/>
    </x:row>
    <x:row r="21" ht="21.75" customHeight="1"/>
    <x:row r="22" ht="21.75" customHeight="1">
      <x:c r="B22" s="27" t="s">
        <x:v>16</x:v>
      </x:c>
      <x:c r="C22" s="28"/>
      <x:c r="D22" s="29" t="s">
        <x:v>17</x:v>
      </x:c>
      <x:c r="E22" s="31"/>
      <x:c r="F22" s="31"/>
      <x:c r="G22" s="31"/>
      <x:c r="H22" s="31"/>
      <x:c r="I22" s="31"/>
      <x:c r="J22" s="32"/>
    </x:row>
    <x:row r="23" ht="30" customHeight="1">
      <x:c r="B23" s="33"/>
      <x:c r="C23" s="34"/>
      <x:c r="D23" s="38" t="s">
        <x:v>18</x:v>
      </x:c>
      <x:c r="E23" s="39"/>
      <x:c r="F23" s="39"/>
      <x:c r="G23" s="39"/>
      <x:c r="H23" s="39"/>
      <x:c r="I23" s="39"/>
      <x:c r="J23" s="40"/>
    </x:row>
    <x:row r="24" ht="12" customHeight="1"/>
    <x:row r="25" ht="29.25" customHeight="1">
      <x:c r="B25" s="27" t="s">
        <x:v>19</x:v>
      </x:c>
      <x:c r="C25" s="28"/>
      <x:c r="D25" s="29" t="s">
        <x:v>20</x:v>
      </x:c>
      <x:c r="E25" s="31"/>
      <x:c r="F25" s="31"/>
      <x:c r="G25" s="31"/>
      <x:c r="H25" s="31"/>
      <x:c r="I25" s="31"/>
      <x:c r="J25" s="32"/>
    </x:row>
    <x:row r="26" ht="30" customHeight="1">
      <x:c r="B26" s="33"/>
      <x:c r="C26" s="34"/>
      <x:c r="D26" s="38" t="s">
        <x:v>21</x:v>
      </x:c>
      <x:c r="E26" s="39"/>
      <x:c r="F26" s="39"/>
      <x:c r="G26" s="39"/>
      <x:c r="H26" s="39"/>
      <x:c r="I26" s="39"/>
      <x:c r="J26" s="40"/>
    </x:row>
    <x:row r="27" ht="15" customHeight="1">
      <x:c r="D27" s="41"/>
    </x:row>
    <x:row r="28" ht="24" customHeight="1">
      <x:c r="B28" s="14" t="s">
        <x:v>22</x:v>
      </x:c>
      <x:c r="C28" s="3"/>
      <x:c r="D28" s="3"/>
      <x:c r="E28" s="3"/>
      <x:c r="F28" s="3"/>
      <x:c r="G28" s="3"/>
      <x:c r="H28" s="3"/>
      <x:c r="I28" s="3"/>
      <x:c r="J28" s="4"/>
    </x:row>
    <x:row r="29" ht="21.75" customHeight="1"/>
    <x:row r="30" ht="28.5" customHeight="1">
      <x:c r="B30" s="42" t="s">
        <x:v>23</x:v>
      </x:c>
      <x:c r="C30" s="43"/>
      <x:c r="D30" s="44"/>
      <x:c r="E30" s="46" t="s">
        <x:v>24</x:v>
      </x:c>
      <x:c r="F30" s="43"/>
      <x:c r="G30" s="43"/>
      <x:c r="H30" s="43"/>
      <x:c r="I30" s="43"/>
      <x:c r="J30" s="44"/>
    </x:row>
    <x:row r="31" ht="21.75" customHeight="1">
      <x:c r="B31" s="17"/>
      <x:c r="C31" s="17"/>
      <x:c r="D31" s="17"/>
      <x:c r="E31" s="47"/>
      <x:c r="F31" s="47"/>
      <x:c r="G31" s="47"/>
      <x:c r="H31" s="47"/>
      <x:c r="I31" s="47"/>
      <x:c r="J31" s="47"/>
    </x:row>
    <x:row r="32" ht="28.5" customHeight="1">
      <x:c r="B32" s="42" t="s">
        <x:v>25</x:v>
      </x:c>
      <x:c r="C32" s="43"/>
      <x:c r="D32" s="44"/>
      <x:c r="E32" s="46" t="s">
        <x:v>26</x:v>
      </x:c>
      <x:c r="F32" s="43"/>
      <x:c r="G32" s="43"/>
      <x:c r="H32" s="43"/>
      <x:c r="I32" s="43"/>
      <x:c r="J32" s="44"/>
    </x:row>
    <x:row r="33" ht="21.75" customHeight="1">
      <x:c r="B33" s="17"/>
      <x:c r="C33" s="17"/>
      <x:c r="D33" s="17"/>
      <x:c r="E33" s="47"/>
      <x:c r="F33" s="47"/>
      <x:c r="G33" s="47"/>
      <x:c r="H33" s="47"/>
      <x:c r="I33" s="47"/>
      <x:c r="J33" s="47"/>
    </x:row>
    <x:row r="34" ht="28.5" customHeight="1">
      <x:c r="B34" s="42" t="s">
        <x:v>27</x:v>
      </x:c>
      <x:c r="C34" s="43"/>
      <x:c r="D34" s="44"/>
      <x:c r="E34" s="46" t="s">
        <x:v>28</x:v>
      </x:c>
      <x:c r="F34" s="43"/>
      <x:c r="G34" s="43"/>
      <x:c r="H34" s="43"/>
      <x:c r="I34" s="43"/>
      <x:c r="J34" s="44"/>
    </x:row>
    <x:row r="35" ht="21.75" customHeight="1">
      <x:c r="B35" s="17"/>
      <x:c r="C35" s="17"/>
      <x:c r="D35" s="17"/>
      <x:c r="E35" s="47"/>
      <x:c r="F35" s="47"/>
      <x:c r="G35" s="47"/>
      <x:c r="H35" s="47"/>
      <x:c r="I35" s="47"/>
      <x:c r="J35" s="47"/>
    </x:row>
    <x:row r="36" ht="28.5" customHeight="1">
      <x:c r="B36" s="42" t="s">
        <x:v>29</x:v>
      </x:c>
      <x:c r="C36" s="43"/>
      <x:c r="D36" s="44"/>
      <x:c r="E36" s="46" t="s">
        <x:v>30</x:v>
      </x:c>
      <x:c r="F36" s="43"/>
      <x:c r="G36" s="43"/>
      <x:c r="H36" s="43"/>
      <x:c r="I36" s="43"/>
      <x:c r="J36" s="44"/>
    </x:row>
    <x:row r="37" ht="21.75" customHeight="1">
      <x:c r="B37" s="17"/>
      <x:c r="C37" s="17"/>
      <x:c r="D37" s="17"/>
      <x:c r="E37" s="47"/>
      <x:c r="F37" s="47"/>
      <x:c r="G37" s="47"/>
      <x:c r="H37" s="47"/>
      <x:c r="I37" s="47"/>
      <x:c r="J37" s="47"/>
    </x:row>
    <x:row r="38" ht="28.5" customHeight="1">
      <x:c r="B38" s="42" t="s">
        <x:v>31</x:v>
      </x:c>
      <x:c r="C38" s="43"/>
      <x:c r="D38" s="44"/>
      <x:c r="E38" s="46" t="s">
        <x:v>32</x:v>
      </x:c>
      <x:c r="F38" s="43"/>
      <x:c r="G38" s="43"/>
      <x:c r="H38" s="43"/>
      <x:c r="I38" s="43"/>
      <x:c r="J38" s="44"/>
    </x:row>
    <x:row r="39" ht="21.75" customHeight="1">
      <x:c r="B39" s="17"/>
      <x:c r="C39" s="17"/>
      <x:c r="D39" s="17"/>
      <x:c r="E39" s="47"/>
      <x:c r="F39" s="47"/>
      <x:c r="G39" s="47"/>
      <x:c r="H39" s="47"/>
      <x:c r="I39" s="47"/>
      <x:c r="J39" s="47"/>
    </x:row>
    <x:row r="40" ht="28.5" customHeight="1">
      <x:c r="B40" s="42" t="s">
        <x:v>33</x:v>
      </x:c>
      <x:c r="C40" s="43"/>
      <x:c r="D40" s="44"/>
      <x:c r="E40" s="46" t="s">
        <x:v>34</x:v>
      </x:c>
      <x:c r="F40" s="43"/>
      <x:c r="G40" s="43"/>
      <x:c r="H40" s="43"/>
      <x:c r="I40" s="43"/>
      <x:c r="J40" s="44"/>
    </x:row>
    <x:row r="41" ht="21.75" customHeight="1"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1.75" customHeight="1"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1.75" customHeight="1"/>
    <x:row r="44" ht="24" customHeight="1">
      <x:c r="B44" s="14" t="s">
        <x:v>35</x:v>
      </x:c>
      <x:c r="C44" s="3"/>
      <x:c r="D44" s="3"/>
      <x:c r="E44" s="3"/>
      <x:c r="F44" s="3"/>
      <x:c r="G44" s="3"/>
      <x:c r="H44" s="3"/>
      <x:c r="I44" s="3"/>
      <x:c r="J44" s="4"/>
    </x:row>
    <x:row r="45" ht="21.75" customHeight="1"/>
    <x:row r="46" ht="28.5" customHeight="1">
      <x:c r="B46" s="49" t="s">
        <x:v>36</x:v>
      </x:c>
    </x:row>
    <x:row r="47" ht="28.5" customHeight="1">
      <x:c r="B47" s="49" t="s">
        <x:v>37</x:v>
      </x:c>
    </x:row>
    <x:row r="48" ht="28.5" customHeight="1">
      <x:c r="B48" s="49" t="s">
        <x:v>38</x:v>
      </x:c>
    </x:row>
    <x:row r="49" ht="28.5" customHeight="1">
      <x:c r="B49" s="49" t="s">
        <x:v>39</x:v>
      </x:c>
    </x:row>
    <x:row r="50" ht="28.5" customHeight="1">
      <x:c r="B50" s="49" t="s">
        <x:v>40</x:v>
      </x:c>
    </x:row>
    <x:row r="51" ht="28.5" customHeight="1">
      <x:c r="B51" s="49" t="s">
        <x:v>41</x:v>
      </x:c>
    </x:row>
    <x:row r="52" ht="28.5" customHeight="1">
      <x:c r="B52" s="49" t="s">
        <x:v>42</x:v>
      </x:c>
    </x:row>
    <x:row r="53" ht="28.5" customHeight="1">
      <x:c r="B53" s="49" t="s">
        <x:v>43</x:v>
      </x:c>
    </x:row>
    <x:row r="54" ht="21.75" customHeight="1">
      <x:c r="B54" s="50" t="s">
        <x:v>44</x:v>
      </x:c>
      <x:c r="C54" s="6"/>
      <x:c r="D54" s="6"/>
      <x:c r="E54" s="6"/>
      <x:c r="F54" s="6"/>
      <x:c r="G54" s="6"/>
      <x:c r="H54" s="6"/>
      <x:c r="I54" s="6"/>
      <x:c r="J54" s="7"/>
    </x:row>
    <x:row r="55" ht="21.75" customHeight="1">
      <x:c r="B55" s="8"/>
      <x:c r="C55" s="9"/>
      <x:c r="D55" s="9"/>
      <x:c r="E55" s="9"/>
      <x:c r="F55" s="9"/>
      <x:c r="G55" s="9"/>
      <x:c r="H55" s="9"/>
      <x:c r="I55" s="9"/>
      <x:c r="J55" s="10"/>
    </x:row>
    <x:row r="56" ht="21.75" customHeight="1"/>
    <x:row r="57" ht="21.75" customHeight="1"/>
    <x:row r="58" ht="21.75" customHeight="1"/>
    <x:row r="59" ht="21.75" customHeight="1"/>
    <x:row r="60" ht="21.75" customHeight="1"/>
    <x:row r="61" ht="21.75" customHeight="1"/>
    <x:row r="62" ht="21.75" customHeight="1"/>
    <x:row r="63" ht="21.75" customHeight="1"/>
    <x:row r="64" ht="21.75" customHeight="1"/>
    <x:row r="65" ht="21.75" customHeight="1"/>
    <x:row r="66" ht="21.75" customHeight="1"/>
    <x:row r="67" ht="21.75" customHeight="1"/>
    <x:row r="68" ht="21.75" customHeight="1"/>
    <x:row r="69" ht="21.75" customHeight="1"/>
    <x:row r="70" ht="21.75" customHeight="1"/>
    <x:row r="71" ht="21.75" customHeight="1"/>
    <x:row r="72" ht="21.75" customHeight="1"/>
    <x:row r="73" ht="21.75" customHeight="1"/>
    <x:row r="74" ht="21.75" customHeight="1"/>
    <x:row r="75" ht="21.75" customHeight="1"/>
    <x:row r="76" ht="21.75" customHeight="1"/>
    <x:row r="77" ht="21.75" customHeight="1"/>
    <x:row r="78" ht="21.75" customHeight="1"/>
    <x:row r="79" ht="21.75" customHeight="1"/>
    <x:row r="80" ht="21.75" customHeight="1"/>
    <x:row r="81" ht="21.75" customHeight="1"/>
    <x:row r="82" ht="21.75" customHeight="1"/>
    <x:row r="83" ht="21.75" customHeight="1"/>
    <x:row r="84" ht="21.75" customHeight="1"/>
    <x:row r="85" ht="21.75" customHeight="1"/>
    <x:row r="86" ht="21.75" customHeight="1"/>
    <x:row r="87" ht="21.75" customHeight="1"/>
    <x:row r="88" ht="21.75" customHeight="1"/>
    <x:row r="89" ht="21.75" customHeight="1"/>
    <x:row r="90" ht="21.75" customHeight="1"/>
    <x:row r="91" ht="21.75" customHeight="1"/>
    <x:row r="92" ht="21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1:J1"/>
    <x:mergeCell ref="B2:J3"/>
    <x:mergeCell ref="B5:J5"/>
    <x:mergeCell ref="B8:J8"/>
    <x:mergeCell ref="E10:J10"/>
    <x:mergeCell ref="E11:J11"/>
    <x:mergeCell ref="B14:J14"/>
    <x:mergeCell ref="D22:J22"/>
    <x:mergeCell ref="D23:J23"/>
    <x:mergeCell ref="B16:C17"/>
    <x:mergeCell ref="D16:J16"/>
    <x:mergeCell ref="D17:J17"/>
    <x:mergeCell ref="B19:C20"/>
    <x:mergeCell ref="D19:J19"/>
    <x:mergeCell ref="D20:J20"/>
    <x:mergeCell ref="B22:C23"/>
    <x:mergeCell ref="B32:D32"/>
    <x:mergeCell ref="B34:D34"/>
    <x:mergeCell ref="B36:D36"/>
    <x:mergeCell ref="B38:D38"/>
    <x:mergeCell ref="B40:D40"/>
    <x:mergeCell ref="B25:C26"/>
    <x:mergeCell ref="D25:J25"/>
    <x:mergeCell ref="D26:J26"/>
    <x:mergeCell ref="B28:J28"/>
    <x:mergeCell ref="B30:D30"/>
    <x:mergeCell ref="E30:J30"/>
    <x:mergeCell ref="E32:J32"/>
    <x:mergeCell ref="B48:J48"/>
    <x:mergeCell ref="B49:J49"/>
    <x:mergeCell ref="B50:J50"/>
    <x:mergeCell ref="B51:J51"/>
    <x:mergeCell ref="B52:J52"/>
    <x:mergeCell ref="B53:J53"/>
    <x:mergeCell ref="B54:J55"/>
    <x:mergeCell ref="E34:J34"/>
    <x:mergeCell ref="E36:J36"/>
    <x:mergeCell ref="E38:J38"/>
    <x:mergeCell ref="E40:J40"/>
    <x:mergeCell ref="B44:J44"/>
    <x:mergeCell ref="B46:J46"/>
    <x:mergeCell ref="B47:J47"/>
  </x:mergeCells>
  <x:dataValidations count="1">
    <x:dataValidation type="list" allowBlank="1" sqref="D11">
      <x:formula1>"USD,EUR,GBP,NOK,CAD,AUD,NZD,Other"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ColWidth="12.630000114440918" defaultRowHeight="15"/>
  <x:cols>
    <x:col min="1" max="1" width="3" customWidth="1"/>
    <x:col min="2" max="2" width="10" customWidth="1"/>
    <x:col min="3" max="4" width="13" customWidth="1"/>
    <x:col min="5" max="5" width="3" customWidth="1"/>
    <x:col min="6" max="8" width="13" customWidth="1"/>
    <x:col min="9" max="9" width="3" customWidth="1"/>
    <x:col min="10" max="12" width="13" customWidth="1"/>
    <x:col min="13" max="13" width="3" customWidth="1"/>
    <x:col min="14" max="16" width="13" customWidth="1"/>
    <x:col min="17" max="17" width="8.630000114440918" customWidth="1"/>
  </x:cols>
  <x:sheetData>
    <x:row r="1" ht="27.75" customHeight="1">
      <x:c r="A1" s="1"/>
      <x:c r="B1" s="2" t="s">
        <x:v>0</x:v>
      </x:c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4"/>
    </x:row>
    <x:row r="2" ht="30.75" customHeight="1">
      <x:c r="A2" s="1"/>
      <x:c r="B2" s="5" t="s">
        <x:v>45</x:v>
      </x:c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7"/>
    </x:row>
    <x:row r="3" ht="30.75" customHeight="1">
      <x:c r="A3" s="1"/>
      <x:c r="B3" s="8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  <x:c r="O3" s="9"/>
      <x:c r="P3" s="10"/>
    </x:row>
    <x:row r="4" ht="27" customHeight="1">
      <x:c r="A4" s="11"/>
      <x:c r="B4" s="53" t="s">
        <x:v>46</x:v>
      </x:c>
      <x:c r="C4" s="3"/>
      <x:c r="D4" s="3"/>
      <x:c r="E4" s="3"/>
      <x:c r="F4" s="3"/>
      <x:c r="G4" s="4"/>
      <x:c r="H4" s="12"/>
      <x:c r="I4" s="12"/>
      <x:c r="J4" s="12"/>
      <x:c r="K4" s="12"/>
      <x:c r="L4" s="12"/>
      <x:c r="M4" s="12" t="s">
        <x:v>6</x:v>
      </x:c>
      <x:c r="N4" s="12"/>
      <x:c r="O4" s="55" t="str">
        <x:f>'Start Here'!$D$11</x:f>
        <x:v>USD</x:v>
      </x:c>
      <x:c r="P4" s="12"/>
    </x:row>
    <x:row r="5" ht="27" customHeight="1">
      <x:c r="A5" s="11"/>
      <x:c r="B5" s="56" t="s">
        <x:v>47</x:v>
      </x:c>
      <x:c r="C5" s="58"/>
      <x:c r="D5" s="59"/>
      <x:c r="E5" s="60"/>
      <x:c r="F5" s="56" t="s">
        <x:v>48</x:v>
      </x:c>
      <x:c r="G5" s="58"/>
      <x:c r="H5" s="59"/>
      <x:c r="I5" s="60"/>
      <x:c r="J5" s="56" t="s">
        <x:v>49</x:v>
      </x:c>
      <x:c r="K5" s="58"/>
      <x:c r="L5" s="59"/>
      <x:c r="M5" s="60"/>
      <x:c r="N5" s="56" t="s">
        <x:v>50</x:v>
      </x:c>
      <x:c r="O5" s="58"/>
      <x:c r="P5" s="59"/>
      <x:c r="Q5" s="61"/>
    </x:row>
    <x:row r="6" ht="30" customHeight="1">
      <x:c r="A6" s="11"/>
      <x:c r="B6" s="63">
        <x:f>SUM('Savings Funds'!$M$9:$M$38)</x:f>
        <x:v>0</x:v>
      </x:c>
      <x:c r="C6" s="6"/>
      <x:c r="D6" s="7"/>
      <x:c r="E6" s="64"/>
      <x:c r="F6" s="63">
        <x:f>SUM('Savings Funds'!$I$9:$I$38)</x:f>
        <x:v>0</x:v>
      </x:c>
      <x:c r="G6" s="6"/>
      <x:c r="H6" s="7"/>
      <x:c r="I6" s="64"/>
      <x:c r="J6" s="63">
        <x:f>SUMIFS(Bills!$E$9:$E$38,Bills!$H$9:$H$38,"&gt;="&amp;'Start Here'!$D$10,Bills!$H$9:$H$38,"&lt;="&amp;'Start Here'!$D$10+30)</x:f>
        <x:v>0</x:v>
      </x:c>
      <x:c r="K6" s="6"/>
      <x:c r="L6" s="7"/>
      <x:c r="M6" s="64"/>
      <x:c r="N6" s="63">
        <x:f>SUM(Bills!$J$9:$J$38)</x:f>
        <x:v>0</x:v>
      </x:c>
      <x:c r="O6" s="6"/>
      <x:c r="P6" s="7"/>
      <x:c r="Q6" s="65"/>
    </x:row>
    <x:row r="7" ht="30" customHeight="1">
      <x:c r="B7" s="33"/>
      <x:c r="C7" s="39"/>
      <x:c r="D7" s="34"/>
      <x:c r="E7" s="66"/>
      <x:c r="F7" s="33"/>
      <x:c r="G7" s="39"/>
      <x:c r="H7" s="34"/>
      <x:c r="I7" s="66"/>
      <x:c r="J7" s="33"/>
      <x:c r="K7" s="39"/>
      <x:c r="L7" s="34"/>
      <x:c r="M7" s="66"/>
      <x:c r="N7" s="33"/>
      <x:c r="O7" s="39"/>
      <x:c r="P7" s="34"/>
      <x:c r="Q7" s="67"/>
    </x:row>
    <x:row r="8" ht="9.75" customHeight="1"/>
    <x:row r="9" ht="9.75" customHeight="1"/>
    <x:row r="10" ht="24" customHeight="1">
      <x:c r="B10" s="14" t="s">
        <x:v>51</x:v>
      </x:c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4"/>
    </x:row>
    <x:row r="11" ht="24.75" customHeight="1">
      <x:c r="B11" s="68" t="s">
        <x:v>52</x:v>
      </x:c>
      <x:c r="C11" s="58"/>
      <x:c r="D11" s="59"/>
      <x:c r="E11" s="61"/>
      <x:c r="F11" s="68" t="s">
        <x:v>53</x:v>
      </x:c>
      <x:c r="G11" s="58"/>
      <x:c r="H11" s="59"/>
      <x:c r="I11" s="61"/>
      <x:c r="J11" s="68" t="s">
        <x:v>54</x:v>
      </x:c>
      <x:c r="K11" s="58"/>
      <x:c r="L11" s="59"/>
      <x:c r="M11" s="61"/>
      <x:c r="N11" s="68" t="s">
        <x:v>55</x:v>
      </x:c>
      <x:c r="O11" s="58"/>
      <x:c r="P11" s="59"/>
      <x:c r="Q11" s="61"/>
    </x:row>
    <x:row r="12" ht="25.5" customHeight="1">
      <x:c r="B12" s="69">
        <x:f>COUNTIF(Bills!$K$9:$K$38,"NEXT 7 DAYS")+COUNTIF(Bills!$K$9:$K$38,"DUE TODAY")</x:f>
        <x:v>0</x:v>
      </x:c>
      <x:c r="C12" s="6"/>
      <x:c r="D12" s="7"/>
      <x:c r="E12" s="70"/>
      <x:c r="F12" s="69">
        <x:f>COUNTIF('Savings Funds'!$R$9:$R$38,"SHORTFALL")</x:f>
        <x:v>0</x:v>
      </x:c>
      <x:c r="G12" s="6"/>
      <x:c r="H12" s="7"/>
      <x:c r="I12" s="70"/>
      <x:c r="J12" s="69">
        <x:f>COUNTIF(Bills!$K$9:$K$38,"OVERDUE")</x:f>
        <x:v>0</x:v>
      </x:c>
      <x:c r="K12" s="6"/>
      <x:c r="L12" s="7"/>
      <x:c r="M12" s="70"/>
      <x:c r="N12" s="69">
        <x:f>SUMPRODUCT(--(LEN('Activity Log'!$G$9:$G$258)&gt;0),--('Activity Log'!$G$9:$G$258&lt;&gt;"OK"))</x:f>
        <x:v>0</x:v>
      </x:c>
      <x:c r="O12" s="6"/>
      <x:c r="P12" s="7"/>
      <x:c r="Q12" s="65"/>
    </x:row>
    <x:row r="13" ht="25.5" customHeight="1">
      <x:c r="B13" s="33"/>
      <x:c r="C13" s="39"/>
      <x:c r="D13" s="34"/>
      <x:c r="E13" s="66"/>
      <x:c r="F13" s="33"/>
      <x:c r="G13" s="39"/>
      <x:c r="H13" s="34"/>
      <x:c r="I13" s="66"/>
      <x:c r="J13" s="33"/>
      <x:c r="K13" s="39"/>
      <x:c r="L13" s="34"/>
      <x:c r="M13" s="66"/>
      <x:c r="N13" s="33"/>
      <x:c r="O13" s="39"/>
      <x:c r="P13" s="34"/>
      <x:c r="Q13" s="67"/>
    </x:row>
    <x:row r="14" ht="9.75" customHeight="1"/>
    <x:row r="15" ht="9.75" customHeight="1"/>
    <x:row r="16" ht="24" customHeight="1">
      <x:c r="B16" s="14" t="s">
        <x:v>56</x:v>
      </x:c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4"/>
    </x:row>
    <x:row r="17" ht="30" customHeight="1">
      <x:c r="B17" s="20" t="s">
        <x:v>57</x:v>
      </x:c>
      <x:c r="C17" s="71" t="s">
        <x:v>58</x:v>
      </x:c>
      <x:c r="D17" s="43"/>
      <x:c r="E17" s="43"/>
      <x:c r="F17" s="44"/>
      <x:c r="G17" s="71" t="s">
        <x:v>59</x:v>
      </x:c>
      <x:c r="H17" s="44"/>
      <x:c r="I17" s="72"/>
      <x:c r="J17" s="71" t="s">
        <x:v>60</x:v>
      </x:c>
      <x:c r="K17" s="44"/>
      <x:c r="L17" s="71" t="s">
        <x:v>61</x:v>
      </x:c>
      <x:c r="M17" s="44"/>
      <x:c r="N17" s="71" t="s">
        <x:v>62</x:v>
      </x:c>
      <x:c r="O17" s="43"/>
      <x:c r="P17" s="73"/>
    </x:row>
    <x:row r="18" ht="25.5" customHeight="1">
      <x:c r="B18" s="76" t="str">
        <x:f>IF(COUNT(Bills!$Q$9:$Q$38)&gt;=ROW()-17,ROW()-17,"")</x:f>
      </x:c>
      <x:c r="C18" s="85" t="str">
        <x:f t="array" ref="C18">IF($B18="","",IFERROR(INDEX(Bills!$C$9:$C$38,MATCH($B18,Bills!$Q$9:$Q$38,0)),""))</x:f>
      </x:c>
      <x:c r="D18" s="43"/>
      <x:c r="E18" s="43"/>
      <x:c r="F18" s="44"/>
      <x:c r="G18" s="86" t="str">
        <x:f t="array" ref="G18">IF($B18="","",IFERROR(INDEX(Bills!$H$9:$H$38,MATCH($B18,Bills!$Q$9:$Q$38,0)),""))</x:f>
      </x:c>
      <x:c r="H18" s="44"/>
      <x:c r="I18" s="87"/>
      <x:c r="J18" s="88" t="str">
        <x:f t="array" ref="J18">IF($B18="","",IFERROR(INDEX(Bills!$E$9:$E$38,MATCH($B18,Bills!$Q$9:$Q$38,0)),""))</x:f>
      </x:c>
      <x:c r="K18" s="44"/>
      <x:c r="L18" s="88" t="str">
        <x:f t="array" ref="L18">IF($B18="","",IFERROR(INDEX('Savings Funds'!$J$9:$J$38,MATCH($B18,Bills!$Q$9:$Q$38,0)),""))</x:f>
      </x:c>
      <x:c r="M18" s="44"/>
      <x:c r="N18" s="89" t="str">
        <x:f t="array" ref="N18">IF($B18="","",IFERROR(INDEX(Bills!$K$9:$K$38,MATCH($B18,Bills!$Q$9:$Q$38,0)),""))</x:f>
      </x:c>
      <x:c r="O18" s="43"/>
      <x:c r="P18" s="73"/>
    </x:row>
    <x:row r="19" ht="25.5" customHeight="1">
      <x:c r="B19" s="90" t="str">
        <x:f>IF(COUNT(Bills!$Q$9:$Q$38)&gt;=ROW()-17,ROW()-17,"")</x:f>
      </x:c>
      <x:c r="C19" s="91" t="str">
        <x:f t="array" ref="C19">IF($B19="","",IFERROR(INDEX(Bills!$C$9:$C$38,MATCH($B19,Bills!$Q$9:$Q$38,0)),""))</x:f>
      </x:c>
      <x:c r="D19" s="43"/>
      <x:c r="E19" s="43"/>
      <x:c r="F19" s="44"/>
      <x:c r="G19" s="92" t="str">
        <x:f t="array" ref="G19">IF($B19="","",IFERROR(INDEX(Bills!$H$9:$H$38,MATCH($B19,Bills!$Q$9:$Q$38,0)),""))</x:f>
      </x:c>
      <x:c r="H19" s="44"/>
      <x:c r="I19" s="93"/>
      <x:c r="J19" s="94" t="str">
        <x:f t="array" ref="J19">IF($B19="","",IFERROR(INDEX(Bills!$E$9:$E$38,MATCH($B19,Bills!$Q$9:$Q$38,0)),""))</x:f>
      </x:c>
      <x:c r="K19" s="44"/>
      <x:c r="L19" s="94" t="str">
        <x:f t="array" ref="L19">IF($B19="","",IFERROR(INDEX('Savings Funds'!$J$9:$J$38,MATCH($B19,Bills!$Q$9:$Q$38,0)),""))</x:f>
      </x:c>
      <x:c r="M19" s="44"/>
      <x:c r="N19" s="95" t="str">
        <x:f t="array" ref="N19">IF($B19="","",IFERROR(INDEX(Bills!$K$9:$K$38,MATCH($B19,Bills!$Q$9:$Q$38,0)),""))</x:f>
      </x:c>
      <x:c r="O19" s="43"/>
      <x:c r="P19" s="73"/>
    </x:row>
    <x:row r="20" ht="25.5" customHeight="1">
      <x:c r="B20" s="76" t="str">
        <x:f>IF(COUNT(Bills!$Q$9:$Q$38)&gt;=ROW()-17,ROW()-17,"")</x:f>
      </x:c>
      <x:c r="C20" s="85" t="str">
        <x:f t="array" ref="C20">IF($B20="","",IFERROR(INDEX(Bills!$C$9:$C$38,MATCH($B20,Bills!$Q$9:$Q$38,0)),""))</x:f>
      </x:c>
      <x:c r="D20" s="43"/>
      <x:c r="E20" s="43"/>
      <x:c r="F20" s="44"/>
      <x:c r="G20" s="86" t="str">
        <x:f t="array" ref="G20">IF($B20="","",IFERROR(INDEX(Bills!$H$9:$H$38,MATCH($B20,Bills!$Q$9:$Q$38,0)),""))</x:f>
      </x:c>
      <x:c r="H20" s="44"/>
      <x:c r="I20" s="87"/>
      <x:c r="J20" s="88" t="str">
        <x:f t="array" ref="J20">IF($B20="","",IFERROR(INDEX(Bills!$E$9:$E$38,MATCH($B20,Bills!$Q$9:$Q$38,0)),""))</x:f>
      </x:c>
      <x:c r="K20" s="44"/>
      <x:c r="L20" s="88" t="str">
        <x:f t="array" ref="L20">IF($B20="","",IFERROR(INDEX('Savings Funds'!$J$9:$J$38,MATCH($B20,Bills!$Q$9:$Q$38,0)),""))</x:f>
      </x:c>
      <x:c r="M20" s="44"/>
      <x:c r="N20" s="89" t="str">
        <x:f t="array" ref="N20">IF($B20="","",IFERROR(INDEX(Bills!$K$9:$K$38,MATCH($B20,Bills!$Q$9:$Q$38,0)),""))</x:f>
      </x:c>
      <x:c r="O20" s="43"/>
      <x:c r="P20" s="73"/>
    </x:row>
    <x:row r="21" ht="25.5" customHeight="1">
      <x:c r="B21" s="90" t="str">
        <x:f>IF(COUNT(Bills!$Q$9:$Q$38)&gt;=ROW()-17,ROW()-17,"")</x:f>
      </x:c>
      <x:c r="C21" s="91" t="str">
        <x:f t="array" ref="C21">IF($B21="","",IFERROR(INDEX(Bills!$C$9:$C$38,MATCH($B21,Bills!$Q$9:$Q$38,0)),""))</x:f>
      </x:c>
      <x:c r="D21" s="43"/>
      <x:c r="E21" s="43"/>
      <x:c r="F21" s="44"/>
      <x:c r="G21" s="92" t="str">
        <x:f t="array" ref="G21">IF($B21="","",IFERROR(INDEX(Bills!$H$9:$H$38,MATCH($B21,Bills!$Q$9:$Q$38,0)),""))</x:f>
      </x:c>
      <x:c r="H21" s="44"/>
      <x:c r="I21" s="93"/>
      <x:c r="J21" s="94" t="str">
        <x:f t="array" ref="J21">IF($B21="","",IFERROR(INDEX(Bills!$E$9:$E$38,MATCH($B21,Bills!$Q$9:$Q$38,0)),""))</x:f>
      </x:c>
      <x:c r="K21" s="44"/>
      <x:c r="L21" s="94" t="str">
        <x:f t="array" ref="L21">IF($B21="","",IFERROR(INDEX('Savings Funds'!$J$9:$J$38,MATCH($B21,Bills!$Q$9:$Q$38,0)),""))</x:f>
      </x:c>
      <x:c r="M21" s="44"/>
      <x:c r="N21" s="95" t="str">
        <x:f t="array" ref="N21">IF($B21="","",IFERROR(INDEX(Bills!$K$9:$K$38,MATCH($B21,Bills!$Q$9:$Q$38,0)),""))</x:f>
      </x:c>
      <x:c r="O21" s="43"/>
      <x:c r="P21" s="73"/>
    </x:row>
    <x:row r="22" ht="25.5" customHeight="1">
      <x:c r="B22" s="76" t="str">
        <x:f>IF(COUNT(Bills!$Q$9:$Q$38)&gt;=ROW()-17,ROW()-17,"")</x:f>
      </x:c>
      <x:c r="C22" s="85" t="str">
        <x:f t="array" ref="C22">IF($B22="","",IFERROR(INDEX(Bills!$C$9:$C$38,MATCH($B22,Bills!$Q$9:$Q$38,0)),""))</x:f>
      </x:c>
      <x:c r="D22" s="43"/>
      <x:c r="E22" s="43"/>
      <x:c r="F22" s="44"/>
      <x:c r="G22" s="86" t="str">
        <x:f t="array" ref="G22">IF($B22="","",IFERROR(INDEX(Bills!$H$9:$H$38,MATCH($B22,Bills!$Q$9:$Q$38,0)),""))</x:f>
      </x:c>
      <x:c r="H22" s="44"/>
      <x:c r="I22" s="87"/>
      <x:c r="J22" s="88" t="str">
        <x:f t="array" ref="J22">IF($B22="","",IFERROR(INDEX(Bills!$E$9:$E$38,MATCH($B22,Bills!$Q$9:$Q$38,0)),""))</x:f>
      </x:c>
      <x:c r="K22" s="44"/>
      <x:c r="L22" s="88" t="str">
        <x:f t="array" ref="L22">IF($B22="","",IFERROR(INDEX('Savings Funds'!$J$9:$J$38,MATCH($B22,Bills!$Q$9:$Q$38,0)),""))</x:f>
      </x:c>
      <x:c r="M22" s="44"/>
      <x:c r="N22" s="89" t="str">
        <x:f t="array" ref="N22">IF($B22="","",IFERROR(INDEX(Bills!$K$9:$K$38,MATCH($B22,Bills!$Q$9:$Q$38,0)),""))</x:f>
      </x:c>
      <x:c r="O22" s="43"/>
      <x:c r="P22" s="73"/>
    </x:row>
    <x:row r="23" ht="25.5" customHeight="1">
      <x:c r="B23" s="90" t="str">
        <x:f>IF(COUNT(Bills!$Q$9:$Q$38)&gt;=ROW()-17,ROW()-17,"")</x:f>
      </x:c>
      <x:c r="C23" s="91" t="str">
        <x:f t="array" ref="C23">IF($B23="","",IFERROR(INDEX(Bills!$C$9:$C$38,MATCH($B23,Bills!$Q$9:$Q$38,0)),""))</x:f>
      </x:c>
      <x:c r="D23" s="43"/>
      <x:c r="E23" s="43"/>
      <x:c r="F23" s="44"/>
      <x:c r="G23" s="92" t="str">
        <x:f t="array" ref="G23">IF($B23="","",IFERROR(INDEX(Bills!$H$9:$H$38,MATCH($B23,Bills!$Q$9:$Q$38,0)),""))</x:f>
      </x:c>
      <x:c r="H23" s="44"/>
      <x:c r="I23" s="93"/>
      <x:c r="J23" s="94" t="str">
        <x:f t="array" ref="J23">IF($B23="","",IFERROR(INDEX(Bills!$E$9:$E$38,MATCH($B23,Bills!$Q$9:$Q$38,0)),""))</x:f>
      </x:c>
      <x:c r="K23" s="44"/>
      <x:c r="L23" s="94" t="str">
        <x:f t="array" ref="L23">IF($B23="","",IFERROR(INDEX('Savings Funds'!$J$9:$J$38,MATCH($B23,Bills!$Q$9:$Q$38,0)),""))</x:f>
      </x:c>
      <x:c r="M23" s="44"/>
      <x:c r="N23" s="95" t="str">
        <x:f t="array" ref="N23">IF($B23="","",IFERROR(INDEX(Bills!$K$9:$K$38,MATCH($B23,Bills!$Q$9:$Q$38,0)),""))</x:f>
      </x:c>
      <x:c r="O23" s="43"/>
      <x:c r="P23" s="73"/>
    </x:row>
    <x:row r="24" ht="25.5" customHeight="1">
      <x:c r="B24" s="76" t="str">
        <x:f>IF(COUNT(Bills!$Q$9:$Q$38)&gt;=ROW()-17,ROW()-17,"")</x:f>
      </x:c>
      <x:c r="C24" s="85" t="str">
        <x:f t="array" ref="C24">IF($B24="","",IFERROR(INDEX(Bills!$C$9:$C$38,MATCH($B24,Bills!$Q$9:$Q$38,0)),""))</x:f>
      </x:c>
      <x:c r="D24" s="43"/>
      <x:c r="E24" s="43"/>
      <x:c r="F24" s="44"/>
      <x:c r="G24" s="86" t="str">
        <x:f t="array" ref="G24">IF($B24="","",IFERROR(INDEX(Bills!$H$9:$H$38,MATCH($B24,Bills!$Q$9:$Q$38,0)),""))</x:f>
      </x:c>
      <x:c r="H24" s="44"/>
      <x:c r="I24" s="87"/>
      <x:c r="J24" s="88" t="str">
        <x:f t="array" ref="J24">IF($B24="","",IFERROR(INDEX(Bills!$E$9:$E$38,MATCH($B24,Bills!$Q$9:$Q$38,0)),""))</x:f>
      </x:c>
      <x:c r="K24" s="44"/>
      <x:c r="L24" s="88" t="str">
        <x:f t="array" ref="L24">IF($B24="","",IFERROR(INDEX('Savings Funds'!$J$9:$J$38,MATCH($B24,Bills!$Q$9:$Q$38,0)),""))</x:f>
      </x:c>
      <x:c r="M24" s="44"/>
      <x:c r="N24" s="89" t="str">
        <x:f t="array" ref="N24">IF($B24="","",IFERROR(INDEX(Bills!$K$9:$K$38,MATCH($B24,Bills!$Q$9:$Q$38,0)),""))</x:f>
      </x:c>
      <x:c r="O24" s="43"/>
      <x:c r="P24" s="73"/>
    </x:row>
    <x:row r="25" ht="25.5" customHeight="1">
      <x:c r="B25" s="90" t="str">
        <x:f>IF(COUNT(Bills!$Q$9:$Q$38)&gt;=ROW()-17,ROW()-17,"")</x:f>
      </x:c>
      <x:c r="C25" s="91" t="str">
        <x:f t="array" ref="C25">IF($B25="","",IFERROR(INDEX(Bills!$C$9:$C$38,MATCH($B25,Bills!$Q$9:$Q$38,0)),""))</x:f>
      </x:c>
      <x:c r="D25" s="43"/>
      <x:c r="E25" s="43"/>
      <x:c r="F25" s="44"/>
      <x:c r="G25" s="92" t="str">
        <x:f t="array" ref="G25">IF($B25="","",IFERROR(INDEX(Bills!$H$9:$H$38,MATCH($B25,Bills!$Q$9:$Q$38,0)),""))</x:f>
      </x:c>
      <x:c r="H25" s="44"/>
      <x:c r="I25" s="93"/>
      <x:c r="J25" s="94" t="str">
        <x:f t="array" ref="J25">IF($B25="","",IFERROR(INDEX(Bills!$E$9:$E$38,MATCH($B25,Bills!$Q$9:$Q$38,0)),""))</x:f>
      </x:c>
      <x:c r="K25" s="44"/>
      <x:c r="L25" s="94" t="str">
        <x:f t="array" ref="L25">IF($B25="","",IFERROR(INDEX('Savings Funds'!$J$9:$J$38,MATCH($B25,Bills!$Q$9:$Q$38,0)),""))</x:f>
      </x:c>
      <x:c r="M25" s="44"/>
      <x:c r="N25" s="95" t="str">
        <x:f t="array" ref="N25">IF($B25="","",IFERROR(INDEX(Bills!$K$9:$K$38,MATCH($B25,Bills!$Q$9:$Q$38,0)),""))</x:f>
      </x:c>
      <x:c r="O25" s="43"/>
      <x:c r="P25" s="73"/>
    </x:row>
    <x:row r="26" ht="9.75" customHeight="1"/>
    <x:row r="27" ht="9.75" customHeight="1"/>
    <x:row r="28" ht="24" customHeight="1">
      <x:c r="B28" s="14" t="s">
        <x:v>63</x:v>
      </x:c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4"/>
    </x:row>
    <x:row r="29" ht="21.75" customHeight="1">
      <x:c r="E29" s="96" t="str">
        <x:f>"Currency: "&amp;'Start Here'!$D$11</x:f>
        <x:v>Currency: USD</x:v>
      </x:c>
    </x:row>
    <x:row r="30" ht="33.75" customHeight="1">
      <x:c r="B30" s="20" t="s">
        <x:v>64</x:v>
      </x:c>
      <x:c r="C30" s="20" t="s">
        <x:v>59</x:v>
      </x:c>
      <x:c r="D30" s="17"/>
    </x:row>
    <x:row r="31" ht="21.75" customHeight="1">
      <x:c r="B31" s="97" t="str">
        <x:f>TEXT('12-Month Outlook'!G8,"mmm yy")</x:f>
        <x:v>Nov 26</x:v>
      </x:c>
      <x:c r="C31" s="98">
        <x:f>'12-Month Outlook'!G39</x:f>
        <x:v>0</x:v>
      </x:c>
      <x:c r="D31" s="17"/>
    </x:row>
    <x:row r="32" ht="21.75" customHeight="1">
      <x:c r="B32" s="97" t="str">
        <x:f>TEXT('12-Month Outlook'!H8,"mmm yy")</x:f>
        <x:v>Dec 26</x:v>
      </x:c>
      <x:c r="C32" s="98">
        <x:f>'12-Month Outlook'!H39</x:f>
        <x:v>0</x:v>
      </x:c>
      <x:c r="D32" s="17"/>
    </x:row>
    <x:row r="33" ht="21.75" customHeight="1">
      <x:c r="B33" s="97" t="str">
        <x:f>TEXT('12-Month Outlook'!I8,"mmm yy")</x:f>
        <x:v>Jan 27</x:v>
      </x:c>
      <x:c r="C33" s="98">
        <x:f>'12-Month Outlook'!I39</x:f>
        <x:v>0</x:v>
      </x:c>
      <x:c r="D33" s="17"/>
    </x:row>
    <x:row r="34" ht="21.75" customHeight="1">
      <x:c r="B34" s="97" t="str">
        <x:f>TEXT('12-Month Outlook'!J8,"mmm yy")</x:f>
        <x:v>Feb 27</x:v>
      </x:c>
      <x:c r="C34" s="98">
        <x:f>'12-Month Outlook'!J39</x:f>
        <x:v>0</x:v>
      </x:c>
      <x:c r="D34" s="17"/>
    </x:row>
    <x:row r="35" ht="21.75" customHeight="1">
      <x:c r="B35" s="97" t="str">
        <x:f>TEXT('12-Month Outlook'!K8,"mmm yy")</x:f>
        <x:v>Mar 27</x:v>
      </x:c>
      <x:c r="C35" s="98">
        <x:f>'12-Month Outlook'!K39</x:f>
        <x:v>0</x:v>
      </x:c>
      <x:c r="D35" s="17"/>
    </x:row>
    <x:row r="36" ht="21.75" customHeight="1">
      <x:c r="B36" s="97" t="str">
        <x:f>TEXT('12-Month Outlook'!L8,"mmm yy")</x:f>
        <x:v>Apr 27</x:v>
      </x:c>
      <x:c r="C36" s="98">
        <x:f>'12-Month Outlook'!L39</x:f>
        <x:v>0</x:v>
      </x:c>
      <x:c r="D36" s="17"/>
    </x:row>
    <x:row r="37" ht="21.75" customHeight="1">
      <x:c r="B37" s="97" t="str">
        <x:f>TEXT('12-Month Outlook'!M8,"mmm yy")</x:f>
        <x:v>May 27</x:v>
      </x:c>
      <x:c r="C37" s="98">
        <x:f>'12-Month Outlook'!M39</x:f>
        <x:v>0</x:v>
      </x:c>
      <x:c r="D37" s="17"/>
    </x:row>
    <x:row r="38" ht="21.75" customHeight="1">
      <x:c r="B38" s="97" t="str">
        <x:f>TEXT('12-Month Outlook'!N8,"mmm yy")</x:f>
        <x:v>Jun 27</x:v>
      </x:c>
      <x:c r="C38" s="98">
        <x:f>'12-Month Outlook'!N39</x:f>
        <x:v>0</x:v>
      </x:c>
      <x:c r="D38" s="17"/>
    </x:row>
    <x:row r="39" ht="21.75" customHeight="1">
      <x:c r="B39" s="97" t="str">
        <x:f>TEXT('12-Month Outlook'!O8,"mmm yy")</x:f>
        <x:v>Jul 27</x:v>
      </x:c>
      <x:c r="C39" s="98">
        <x:f>'12-Month Outlook'!O39</x:f>
        <x:v>0</x:v>
      </x:c>
      <x:c r="D39" s="17"/>
    </x:row>
    <x:row r="40" ht="21.75" customHeight="1">
      <x:c r="B40" s="97" t="str">
        <x:f>TEXT('12-Month Outlook'!P8,"mmm yy")</x:f>
        <x:v>Aug 27</x:v>
      </x:c>
      <x:c r="C40" s="98">
        <x:f>'12-Month Outlook'!P39</x:f>
        <x:v>0</x:v>
      </x:c>
      <x:c r="D40" s="17"/>
    </x:row>
    <x:row r="41" ht="21.75" customHeight="1">
      <x:c r="B41" s="97" t="str">
        <x:f>TEXT('12-Month Outlook'!Q8,"mmm yy")</x:f>
        <x:v>Sep 27</x:v>
      </x:c>
      <x:c r="C41" s="98">
        <x:f>'12-Month Outlook'!Q39</x:f>
        <x:v>0</x:v>
      </x:c>
      <x:c r="D41" s="17"/>
    </x:row>
    <x:row r="42" ht="21.75" customHeight="1">
      <x:c r="B42" s="97" t="str">
        <x:f>TEXT('12-Month Outlook'!R8,"mmm yy")</x:f>
        <x:v>Oct 27</x:v>
      </x:c>
      <x:c r="C42" s="98">
        <x:f>'12-Month Outlook'!R39</x:f>
        <x:v>0</x:v>
      </x:c>
      <x:c r="D42" s="17"/>
    </x:row>
    <x:row r="43" ht="21.75" customHeight="1"/>
    <x:row r="44" ht="9.75" customHeight="1"/>
    <x:row r="45" ht="9.75" customHeight="1"/>
    <x:row r="46" ht="24" customHeight="1">
      <x:c r="B46" s="14" t="s">
        <x:v>65</x:v>
      </x:c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4"/>
    </x:row>
    <x:row r="47" ht="21.75" customHeight="1"/>
    <x:row r="48" ht="33.75" customHeight="1">
      <x:c r="B48" s="99" t="s">
        <x:v>66</x:v>
      </x:c>
      <x:c r="C48" s="99" t="s">
        <x:v>67</x:v>
      </x:c>
    </x:row>
    <x:row r="49" ht="21.75" customHeight="1">
      <x:c r="B49" s="100" t="s">
        <x:v>68</x:v>
      </x:c>
      <x:c r="C49" s="101">
        <x:f>SUMIF(Bills!$D$9:$D$38,B49,Bills!$J$9:$J$38)</x:f>
        <x:v>0</x:v>
      </x:c>
      <x:c r="F49" s="102" t="s">
        <x:v>69</x:v>
      </x:c>
      <x:c r="G49" s="6"/>
      <x:c r="H49" s="6"/>
      <x:c r="I49" s="6"/>
      <x:c r="J49" s="6"/>
      <x:c r="K49" s="6"/>
      <x:c r="L49" s="6"/>
      <x:c r="M49" s="6"/>
      <x:c r="N49" s="6"/>
      <x:c r="O49" s="6"/>
      <x:c r="P49" s="7"/>
    </x:row>
    <x:row r="50" ht="21.75" customHeight="1">
      <x:c r="B50" s="100" t="s">
        <x:v>70</x:v>
      </x:c>
      <x:c r="C50" s="101">
        <x:f>SUMIF(Bills!$D$9:$D$38,B50,Bills!$J$9:$J$38)</x:f>
        <x:v>0</x:v>
      </x:c>
      <x:c r="F50" s="103"/>
      <x:c r="P50" s="104"/>
    </x:row>
    <x:row r="51" ht="21.75" customHeight="1">
      <x:c r="B51" s="100" t="s">
        <x:v>71</x:v>
      </x:c>
      <x:c r="C51" s="101">
        <x:f>SUMIF(Bills!$D$9:$D$38,B51,Bills!$J$9:$J$38)</x:f>
        <x:v>0</x:v>
      </x:c>
      <x:c r="F51" s="103"/>
      <x:c r="P51" s="104"/>
    </x:row>
    <x:row r="52" ht="21.75" customHeight="1">
      <x:c r="B52" s="100" t="s">
        <x:v>72</x:v>
      </x:c>
      <x:c r="C52" s="101">
        <x:f>SUMIF(Bills!$D$9:$D$38,B52,Bills!$J$9:$J$38)</x:f>
        <x:v>0</x:v>
      </x:c>
      <x:c r="F52" s="8"/>
      <x:c r="G52" s="9"/>
      <x:c r="H52" s="9"/>
      <x:c r="I52" s="9"/>
      <x:c r="J52" s="9"/>
      <x:c r="K52" s="9"/>
      <x:c r="L52" s="9"/>
      <x:c r="M52" s="9"/>
      <x:c r="N52" s="9"/>
      <x:c r="O52" s="9"/>
      <x:c r="P52" s="10"/>
    </x:row>
    <x:row r="53" ht="21.75" customHeight="1">
      <x:c r="B53" s="100" t="s">
        <x:v>73</x:v>
      </x:c>
      <x:c r="C53" s="101">
        <x:f>SUMIF(Bills!$D$9:$D$38,B53,Bills!$J$9:$J$38)</x:f>
        <x:v>0</x:v>
      </x:c>
    </x:row>
    <x:row r="54" ht="21.75" customHeight="1">
      <x:c r="B54" s="100" t="s">
        <x:v>74</x:v>
      </x:c>
      <x:c r="C54" s="101">
        <x:f>SUMIF(Bills!$D$9:$D$38,B54,Bills!$J$9:$J$38)</x:f>
        <x:v>0</x:v>
      </x:c>
      <x:c r="F54" s="105" t="s">
        <x:v>75</x:v>
      </x:c>
      <x:c r="G54" s="6"/>
      <x:c r="H54" s="6"/>
      <x:c r="I54" s="6"/>
      <x:c r="J54" s="6"/>
      <x:c r="K54" s="6"/>
      <x:c r="L54" s="6"/>
      <x:c r="M54" s="6"/>
      <x:c r="N54" s="6"/>
      <x:c r="O54" s="6"/>
      <x:c r="P54" s="7"/>
    </x:row>
    <x:row r="55" ht="21.75" customHeight="1">
      <x:c r="B55" s="100" t="s">
        <x:v>76</x:v>
      </x:c>
      <x:c r="C55" s="101">
        <x:f>SUMIF(Bills!$D$9:$D$38,B55,Bills!$J$9:$J$38)</x:f>
        <x:v>0</x:v>
      </x:c>
      <x:c r="F55" s="103"/>
      <x:c r="P55" s="104"/>
    </x:row>
    <x:row r="56" ht="21.75" customHeight="1">
      <x:c r="B56" s="100" t="s">
        <x:v>77</x:v>
      </x:c>
      <x:c r="C56" s="101">
        <x:f>SUMIF(Bills!$D$9:$D$38,B56,Bills!$J$9:$J$38)</x:f>
        <x:v>0</x:v>
      </x:c>
      <x:c r="F56" s="8"/>
      <x:c r="G56" s="9"/>
      <x:c r="H56" s="9"/>
      <x:c r="I56" s="9"/>
      <x:c r="J56" s="9"/>
      <x:c r="K56" s="9"/>
      <x:c r="L56" s="9"/>
      <x:c r="M56" s="9"/>
      <x:c r="N56" s="9"/>
      <x:c r="O56" s="9"/>
      <x:c r="P56" s="10"/>
    </x:row>
    <x:row r="57" ht="21.75" customHeight="1"/>
    <x:row r="58" ht="21.75" customHeight="1"/>
    <x:row r="59" ht="21.75" customHeight="1"/>
    <x:row r="60" ht="21.75" customHeight="1"/>
    <x:row r="61" ht="21.75" customHeight="1"/>
    <x:row r="62" ht="21.75" customHeight="1"/>
    <x:row r="63" ht="21.75" customHeight="1"/>
    <x:row r="64" ht="21.75" customHeight="1"/>
    <x:row r="65" ht="21.75" customHeight="1"/>
    <x:row r="66" ht="21.75" customHeight="1"/>
    <x:row r="67" ht="21.75" customHeight="1"/>
    <x:row r="68" ht="21.75" customHeight="1"/>
    <x:row r="69" ht="21.75" customHeight="1"/>
    <x:row r="70" ht="21.75" customHeight="1"/>
    <x:row r="71" ht="21.75" customHeight="1"/>
    <x:row r="72" ht="21.75" customHeight="1"/>
    <x:row r="73" ht="21.75" customHeight="1"/>
    <x:row r="74" ht="21.75" customHeight="1"/>
    <x:row r="75" ht="21.75" customHeight="1"/>
    <x:row r="76" ht="21.75" customHeight="1"/>
    <x:row r="77" ht="21.75" customHeight="1"/>
    <x:row r="78" ht="21.75" customHeight="1"/>
    <x:row r="79" ht="21.75" customHeight="1"/>
    <x:row r="80" ht="21.75" customHeight="1"/>
    <x:row r="81" ht="21.75" customHeight="1"/>
    <x:row r="82" ht="21.75" customHeight="1"/>
    <x:row r="83" ht="21.75" customHeight="1"/>
    <x:row r="84" ht="21.75" customHeight="1"/>
    <x:row r="85" ht="21.75" customHeight="1"/>
    <x:row r="86" ht="21.75" customHeight="1"/>
    <x:row r="87" ht="21.75" customHeight="1"/>
    <x:row r="88" ht="21.75" customHeight="1"/>
    <x:row r="89" ht="21.75" customHeight="1"/>
    <x:row r="90" ht="21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C17:F17"/>
    <x:mergeCell ref="C18:F18"/>
    <x:mergeCell ref="G18:H18"/>
    <x:mergeCell ref="C19:F19"/>
    <x:mergeCell ref="G19:H19"/>
    <x:mergeCell ref="C20:F20"/>
    <x:mergeCell ref="G20:H20"/>
    <x:mergeCell ref="C24:F24"/>
    <x:mergeCell ref="C25:F25"/>
    <x:mergeCell ref="G25:H25"/>
    <x:mergeCell ref="C21:F21"/>
    <x:mergeCell ref="G21:H21"/>
    <x:mergeCell ref="C22:F22"/>
    <x:mergeCell ref="G22:H22"/>
    <x:mergeCell ref="C23:F23"/>
    <x:mergeCell ref="G23:H23"/>
    <x:mergeCell ref="G24:H24"/>
    <x:mergeCell ref="L24:M24"/>
    <x:mergeCell ref="N24:P24"/>
    <x:mergeCell ref="J25:K25"/>
    <x:mergeCell ref="L25:M25"/>
    <x:mergeCell ref="N25:P25"/>
    <x:mergeCell ref="B28:P28"/>
    <x:mergeCell ref="E29:P29"/>
    <x:mergeCell ref="B46:P46"/>
    <x:mergeCell ref="F49:P52"/>
    <x:mergeCell ref="F54:P56"/>
    <x:mergeCell ref="J22:K22"/>
    <x:mergeCell ref="L22:M22"/>
    <x:mergeCell ref="N22:P22"/>
    <x:mergeCell ref="J23:K23"/>
    <x:mergeCell ref="L23:M23"/>
    <x:mergeCell ref="N23:P23"/>
    <x:mergeCell ref="J24:K24"/>
    <x:mergeCell ref="F5:H5"/>
    <x:mergeCell ref="F6:H7"/>
    <x:mergeCell ref="F11:H11"/>
    <x:mergeCell ref="F12:H13"/>
    <x:mergeCell ref="N5:P5"/>
    <x:mergeCell ref="N6:P7"/>
    <x:mergeCell ref="B6:D7"/>
    <x:mergeCell ref="B11:D11"/>
    <x:mergeCell ref="B12:D13"/>
    <x:mergeCell ref="B1:P1"/>
    <x:mergeCell ref="B2:P3"/>
    <x:mergeCell ref="B4:G4"/>
    <x:mergeCell ref="B5:D5"/>
    <x:mergeCell ref="J5:L5"/>
    <x:mergeCell ref="J6:L7"/>
    <x:mergeCell ref="B10:P10"/>
    <x:mergeCell ref="J11:L11"/>
    <x:mergeCell ref="N11:P11"/>
    <x:mergeCell ref="J12:L13"/>
    <x:mergeCell ref="N12:P13"/>
    <x:mergeCell ref="B16:P16"/>
    <x:mergeCell ref="G17:H17"/>
    <x:mergeCell ref="N17:P17"/>
    <x:mergeCell ref="J17:K17"/>
    <x:mergeCell ref="L17:M17"/>
    <x:mergeCell ref="J18:K18"/>
    <x:mergeCell ref="L18:M18"/>
    <x:mergeCell ref="N18:P18"/>
    <x:mergeCell ref="L19:M19"/>
    <x:mergeCell ref="N19:P19"/>
    <x:mergeCell ref="J19:K19"/>
    <x:mergeCell ref="J20:K20"/>
    <x:mergeCell ref="L20:M20"/>
    <x:mergeCell ref="N20:P20"/>
    <x:mergeCell ref="J21:K21"/>
    <x:mergeCell ref="L21:M21"/>
    <x:mergeCell ref="N21:P21"/>
  </x:mergeCells>
  <x:conditionalFormatting sqref="N18:P25">
    <x:cfRule type="expression" dxfId="0" priority="1">
      <x:formula>ISNUMBER(SEARCH("OVERDUE",N18))</x:formula>
    </x:cfRule>
  </x:conditionalFormatting>
  <x:conditionalFormatting sqref="N18:P25">
    <x:cfRule type="expression" dxfId="0" priority="2">
      <x:formula>ISNUMBER(SEARCH("PAST DUE",N18))</x:formula>
    </x:cfRule>
  </x:conditionalFormatting>
  <x:conditionalFormatting sqref="N18:P25">
    <x:cfRule type="expression" dxfId="0" priority="3">
      <x:formula>ISNUMBER(SEARCH("NEGATIVE",N18))</x:formula>
    </x:cfRule>
  </x:conditionalFormatting>
  <x:conditionalFormatting sqref="N18:P25">
    <x:cfRule type="expression" dxfId="0" priority="4">
      <x:formula>ISNUMBER(SEARCH("DUE TODAY",N18))</x:formula>
    </x:cfRule>
  </x:conditionalFormatting>
  <x:conditionalFormatting sqref="N18:P25">
    <x:cfRule type="expression" dxfId="1" priority="5">
      <x:formula>ISNUMBER(SEARCH("SHORTFALL",N18))</x:formula>
    </x:cfRule>
  </x:conditionalFormatting>
  <x:conditionalFormatting sqref="N18:P25">
    <x:cfRule type="expression" dxfId="1" priority="6">
      <x:formula>ISNUMBER(SEARCH("WITHIN 30 DAYS",N18))</x:formula>
    </x:cfRule>
  </x:conditionalFormatting>
  <x:conditionalFormatting sqref="N18:P25">
    <x:cfRule type="expression" dxfId="1" priority="7">
      <x:formula>ISNUMBER(SEARCH("NEXT 7 DAYS",N18))</x:formula>
    </x:cfRule>
  </x:conditionalFormatting>
  <x:conditionalFormatting sqref="N18:P25">
    <x:cfRule type="expression" dxfId="2" priority="8">
      <x:formula>ISNUMBER(SEARCH("FUNDED",N18))</x:formula>
    </x:cfRule>
  </x:conditionalFormatting>
  <x:conditionalFormatting sqref="N18:P25">
    <x:cfRule type="expression" dxfId="2" priority="9">
      <x:formula>ISNUMBER(SEARCH("ON TRACK",N18))</x:formula>
    </x:cfRule>
  </x:conditionalFormatting>
  <x:pageMargins left="0.7" right="0.7" top="0.75" bottom="0.75" header="0.3" footer="0.3"/>
  <x:drawing xmlns:r="http://schemas.openxmlformats.org/officeDocument/2006/relationships" r:id="R4c8008150b534cfe"/>
</x:worksheet>
</file>

<file path=xl/worksheets/sheet3.xml><?xml version="1.0" encoding="utf-8"?>
<x:worksheet xmlns:x="http://schemas.openxmlformats.org/spreadsheetml/2006/main">
  <x:sheetViews>
    <x:sheetView workbookViewId="0">
      <x:pane xSplit="3" ySplit="8" topLeftCell="D9" activePane="bottomRight" state="frozen"/>
    </x:sheetView>
  </x:sheetViews>
  <x:sheetFormatPr defaultColWidth="12.630000114440918" defaultRowHeight="15"/>
  <x:cols>
    <x:col min="1" max="1" width="3" customWidth="1"/>
    <x:col min="2" max="2" width="11" customWidth="1"/>
    <x:col min="3" max="3" width="30" customWidth="1"/>
    <x:col min="4" max="4" width="18" customWidth="1"/>
    <x:col min="5" max="6" width="15" customWidth="1"/>
    <x:col min="7" max="8" width="18" customWidth="1"/>
    <x:col min="9" max="9" width="13" customWidth="1"/>
    <x:col min="10" max="10" width="21" customWidth="1"/>
    <x:col min="11" max="11" width="20" customWidth="1"/>
    <x:col min="12" max="12" width="17" customWidth="1"/>
    <x:col min="13" max="13" width="29" customWidth="1"/>
    <x:col min="14" max="14" width="16" hidden="1" customWidth="1"/>
    <x:col min="15" max="15" width="13" hidden="1" customWidth="1"/>
    <x:col min="16" max="16" width="22" hidden="1" customWidth="1"/>
    <x:col min="17" max="17" width="13" hidden="1" customWidth="1"/>
  </x:cols>
  <x:sheetData>
    <x:row r="1" ht="27.75" customHeight="1">
      <x:c r="A1" s="1"/>
      <x:c r="B1" s="2" t="s">
        <x:v>0</x:v>
      </x:c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4"/>
    </x:row>
    <x:row r="2" ht="30.75" customHeight="1">
      <x:c r="A2" s="1"/>
      <x:c r="B2" s="5" t="s">
        <x:v>78</x:v>
      </x:c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7"/>
    </x:row>
    <x:row r="3" ht="30.75" customHeight="1">
      <x:c r="A3" s="1"/>
      <x:c r="B3" s="8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  <x:c r="O3" s="9"/>
      <x:c r="P3" s="10"/>
    </x:row>
    <x:row r="4" ht="21.75" customHeight="1">
      <x:c r="A4" s="11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</x:row>
    <x:row r="5" ht="27" customHeight="1">
      <x:c r="A5" s="11"/>
      <x:c r="B5" s="16" t="s">
        <x:v>79</x:v>
      </x:c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4"/>
    </x:row>
    <x:row r="6" ht="24" customHeight="1">
      <x:c r="A6" s="11"/>
      <x:c r="B6" s="18" t="s">
        <x:v>80</x:v>
      </x:c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4"/>
    </x:row>
    <x:row r="7" ht="21.75" customHeight="1"/>
    <x:row r="8" ht="37.5" customHeight="1">
      <x:c r="B8" s="20" t="s">
        <x:v>81</x:v>
      </x:c>
      <x:c r="C8" s="20" t="s">
        <x:v>82</x:v>
      </x:c>
      <x:c r="D8" s="20" t="s">
        <x:v>83</x:v>
      </x:c>
      <x:c r="E8" s="20" t="s">
        <x:v>84</x:v>
      </x:c>
      <x:c r="F8" s="20" t="s">
        <x:v>85</x:v>
      </x:c>
      <x:c r="G8" s="20" t="s">
        <x:v>86</x:v>
      </x:c>
      <x:c r="H8" s="20" t="s">
        <x:v>87</x:v>
      </x:c>
      <x:c r="I8" s="20" t="s">
        <x:v>88</x:v>
      </x:c>
      <x:c r="J8" s="20" t="s">
        <x:v>89</x:v>
      </x:c>
      <x:c r="K8" s="20" t="s">
        <x:v>90</x:v>
      </x:c>
      <x:c r="L8" s="20" t="s">
        <x:v>91</x:v>
      </x:c>
      <x:c r="M8" s="20" t="s">
        <x:v>92</x:v>
      </x:c>
      <x:c r="N8" s="22" t="s">
        <x:v>93</x:v>
      </x:c>
      <x:c r="O8" s="22" t="s">
        <x:v>94</x:v>
      </x:c>
      <x:c r="P8" s="22" t="s">
        <x:v>95</x:v>
      </x:c>
      <x:c r="Q8" s="22" t="s">
        <x:v>96</x:v>
      </x:c>
    </x:row>
    <x:row r="9" ht="24.75" customHeight="1">
      <x:c r="B9" s="23" t="s">
        <x:v>97</x:v>
      </x:c>
      <x:c r="C9" s="24"/>
      <x:c r="D9" s="26"/>
      <x:c r="E9" s="30"/>
      <x:c r="F9" s="35"/>
      <x:c r="G9" s="37"/>
      <x:c r="H9" s="45" t="str">
        <x:f>IF(OR(C9="",F9="",G9="",N9=""),"",IF(NOT(ISNUMBER(G9)),"",IF(OR(G9&lt;DATE(1900,1,1),G9&gt;DATE(2100,12,31)),"",IF(F9="One-time",G9,IF(G9&gt;='Start Here'!$D$10,G9,IF(P9&lt;'Start Here'!$D$10,EDATE(G9,(O9+1)*N9),P9))))))</x:f>
      </x:c>
      <x:c r="I9" s="48" t="str">
        <x:f>IF(H9="","",H9-'Start Here'!$D$10)</x:f>
      </x:c>
      <x:c r="J9" s="36" t="str">
        <x:f t="shared" ref="J9:J38" si="1">IF(OR(C9="",NOT(ISNUMBER(E9)),E9&lt;=0,N9=""),"",IF(N9=0,0,E9*12/N9))</x:f>
      </x:c>
      <x:c r="K9" s="48" t="str">
        <x:f t="shared" ref="K9:K38" si="2">IF(C9="","",IF(OR(NOT(ISNUMBER(E9)),E9&lt;=0),"ADD AMOUNT",IF(OR(F9="",G9=""),"SET FREQUENCY/DATE",IF(N9="","CHECK FREQUENCY",IF(NOT(ISNUMBER(G9)),"CHECK DATE",IF(OR(G9&lt;DATE(1900,1,1),G9&gt;DATE(2100,12,31)),"CHECK DATE",IF(I9&lt;0,"OVERDUE",IF(I9=0,"DUE TODAY",IF(I9&lt;=7,"NEXT 7 DAYS",IF(I9&lt;=30,"WITHIN 30 DAYS","SCHEDULED"))))))))))</x:f>
      </x:c>
      <x:c r="L9" s="51"/>
      <x:c r="M9" s="25"/>
      <x:c r="N9" s="23" t="str">
        <x:f t="shared" ref="N9:N38" si="3">IF(C9="","",IF(F9="One-time",0,IF(F9="Monthly",1,IF(F9="Quarterly",3,IF(F9="Semiannual",6,IF(F9="Annual",12,""))))))</x:f>
      </x:c>
      <x:c r="O9" s="23" t="str">
        <x:f>IF(OR(C9="",N9="",N9&lt;=0,NOT(ISNUMBER(G9))),"",IF(OR(G9&lt;DATE(1900,1,1),G9&gt;DATE(2100,12,31)),"",MAX(0,ROUNDUP(((YEAR('Start Here'!$D$10)-YEAR(G9))*12+MONTH('Start Here'!$D$10)-MONTH(G9))/N9,0))))</x:f>
      </x:c>
      <x:c r="P9" s="57" t="str">
        <x:f t="shared" ref="P9:P38" si="4">IF(OR(O9="",N9="",N9&lt;=0),"",EDATE(G9,O9*N9))</x:f>
      </x:c>
      <x:c r="Q9" s="23" t="str">
        <x:f>IF(OR(C9="",H9=""),"",IF(H9&lt;'Start Here'!$D$10,"",COUNTIFS($H$9:$H$38,"&lt;"&amp;H9,$H$9:$H$38,"&gt;="&amp;'Start Here'!$D$10)+COUNTIF($H$9:H9,H9)))</x:f>
      </x:c>
    </x:row>
    <x:row r="10" ht="24.75" customHeight="1">
      <x:c r="B10" s="23" t="s">
        <x:v>98</x:v>
      </x:c>
      <x:c r="C10" s="25"/>
      <x:c r="D10" s="25"/>
      <x:c r="E10" s="54"/>
      <x:c r="F10" s="51"/>
      <x:c r="G10" s="62"/>
      <x:c r="H10" s="45" t="str">
        <x:f>IF(OR(C10="",F10="",G10="",N10=""),"",IF(NOT(ISNUMBER(G10)),"",IF(OR(G10&lt;DATE(1900,1,1),G10&gt;DATE(2100,12,31)),"",IF(F10="One-time",G10,IF(G10&gt;='Start Here'!$D$10,G10,IF(P10&lt;'Start Here'!$D$10,EDATE(G10,(O10+1)*N10),P10))))))</x:f>
      </x:c>
      <x:c r="I10" s="48" t="str">
        <x:f>IF(H10="","",H10-'Start Here'!$D$10)</x:f>
      </x:c>
      <x:c r="J10" s="36" t="str">
        <x:f t="shared" si="1"/>
      </x:c>
      <x:c r="K10" s="48" t="str">
        <x:f t="shared" si="2"/>
      </x:c>
      <x:c r="L10" s="51"/>
      <x:c r="M10" s="25"/>
      <x:c r="N10" s="23" t="str">
        <x:f t="shared" si="3"/>
      </x:c>
      <x:c r="O10" s="23" t="str">
        <x:f>IF(OR(C10="",N10="",N10&lt;=0,NOT(ISNUMBER(G10))),"",IF(OR(G10&lt;DATE(1900,1,1),G10&gt;DATE(2100,12,31)),"",MAX(0,ROUNDUP(((YEAR('Start Here'!$D$10)-YEAR(G10))*12+MONTH('Start Here'!$D$10)-MONTH(G10))/N10,0))))</x:f>
      </x:c>
      <x:c r="P10" s="57" t="str">
        <x:f t="shared" si="4"/>
      </x:c>
      <x:c r="Q10" s="23" t="str">
        <x:f>IF(OR(C10="",H10=""),"",IF(H10&lt;'Start Here'!$D$10,"",COUNTIFS($H$9:$H$38,"&lt;"&amp;H10,$H$9:$H$38,"&gt;="&amp;'Start Here'!$D$10)+COUNTIF($H$9:H10,H10)))</x:f>
      </x:c>
    </x:row>
    <x:row r="11" ht="24.75" customHeight="1">
      <x:c r="B11" s="23" t="s">
        <x:v>99</x:v>
      </x:c>
      <x:c r="C11" s="25"/>
      <x:c r="D11" s="25"/>
      <x:c r="E11" s="54"/>
      <x:c r="F11" s="51"/>
      <x:c r="G11" s="62"/>
      <x:c r="H11" s="45" t="str">
        <x:f>IF(OR(C11="",F11="",G11="",N11=""),"",IF(NOT(ISNUMBER(G11)),"",IF(OR(G11&lt;DATE(1900,1,1),G11&gt;DATE(2100,12,31)),"",IF(F11="One-time",G11,IF(G11&gt;='Start Here'!$D$10,G11,IF(P11&lt;'Start Here'!$D$10,EDATE(G11,(O11+1)*N11),P11))))))</x:f>
      </x:c>
      <x:c r="I11" s="48" t="str">
        <x:f>IF(H11="","",H11-'Start Here'!$D$10)</x:f>
      </x:c>
      <x:c r="J11" s="36" t="str">
        <x:f t="shared" si="1"/>
      </x:c>
      <x:c r="K11" s="48" t="str">
        <x:f t="shared" si="2"/>
      </x:c>
      <x:c r="L11" s="51"/>
      <x:c r="M11" s="25"/>
      <x:c r="N11" s="23" t="str">
        <x:f t="shared" si="3"/>
      </x:c>
      <x:c r="O11" s="23" t="str">
        <x:f>IF(OR(C11="",N11="",N11&lt;=0,NOT(ISNUMBER(G11))),"",IF(OR(G11&lt;DATE(1900,1,1),G11&gt;DATE(2100,12,31)),"",MAX(0,ROUNDUP(((YEAR('Start Here'!$D$10)-YEAR(G11))*12+MONTH('Start Here'!$D$10)-MONTH(G11))/N11,0))))</x:f>
      </x:c>
      <x:c r="P11" s="57" t="str">
        <x:f t="shared" si="4"/>
      </x:c>
      <x:c r="Q11" s="23" t="str">
        <x:f>IF(OR(C11="",H11=""),"",IF(H11&lt;'Start Here'!$D$10,"",COUNTIFS($H$9:$H$38,"&lt;"&amp;H11,$H$9:$H$38,"&gt;="&amp;'Start Here'!$D$10)+COUNTIF($H$9:H11,H11)))</x:f>
      </x:c>
    </x:row>
    <x:row r="12" ht="24.75" customHeight="1">
      <x:c r="B12" s="23" t="s">
        <x:v>100</x:v>
      </x:c>
      <x:c r="C12" s="25"/>
      <x:c r="D12" s="25"/>
      <x:c r="E12" s="54"/>
      <x:c r="F12" s="51"/>
      <x:c r="G12" s="62"/>
      <x:c r="H12" s="45" t="str">
        <x:f>IF(OR(C12="",F12="",G12="",N12=""),"",IF(NOT(ISNUMBER(G12)),"",IF(OR(G12&lt;DATE(1900,1,1),G12&gt;DATE(2100,12,31)),"",IF(F12="One-time",G12,IF(G12&gt;='Start Here'!$D$10,G12,IF(P12&lt;'Start Here'!$D$10,EDATE(G12,(O12+1)*N12),P12))))))</x:f>
      </x:c>
      <x:c r="I12" s="48" t="str">
        <x:f>IF(H12="","",H12-'Start Here'!$D$10)</x:f>
      </x:c>
      <x:c r="J12" s="36" t="str">
        <x:f t="shared" si="1"/>
      </x:c>
      <x:c r="K12" s="48" t="str">
        <x:f t="shared" si="2"/>
      </x:c>
      <x:c r="L12" s="51"/>
      <x:c r="M12" s="25"/>
      <x:c r="N12" s="23" t="str">
        <x:f t="shared" si="3"/>
      </x:c>
      <x:c r="O12" s="23" t="str">
        <x:f>IF(OR(C12="",N12="",N12&lt;=0,NOT(ISNUMBER(G12))),"",IF(OR(G12&lt;DATE(1900,1,1),G12&gt;DATE(2100,12,31)),"",MAX(0,ROUNDUP(((YEAR('Start Here'!$D$10)-YEAR(G12))*12+MONTH('Start Here'!$D$10)-MONTH(G12))/N12,0))))</x:f>
      </x:c>
      <x:c r="P12" s="57" t="str">
        <x:f t="shared" si="4"/>
      </x:c>
      <x:c r="Q12" s="23" t="str">
        <x:f>IF(OR(C12="",H12=""),"",IF(H12&lt;'Start Here'!$D$10,"",COUNTIFS($H$9:$H$38,"&lt;"&amp;H12,$H$9:$H$38,"&gt;="&amp;'Start Here'!$D$10)+COUNTIF($H$9:H12,H12)))</x:f>
      </x:c>
    </x:row>
    <x:row r="13" ht="24.75" customHeight="1">
      <x:c r="B13" s="74" t="s">
        <x:v>101</x:v>
      </x:c>
      <x:c r="C13" s="78"/>
      <x:c r="D13" s="78"/>
      <x:c r="E13" s="77"/>
      <x:c r="F13" s="80"/>
      <x:c r="G13" s="81"/>
      <x:c r="H13" s="79" t="str">
        <x:f>IF(OR(C13="",F13="",G13="",N13=""),"",IF(NOT(ISNUMBER(G13)),"",IF(OR(G13&lt;DATE(1900,1,1),G13&gt;DATE(2100,12,31)),"",IF(F13="One-time",G13,IF(G13&gt;='Start Here'!$D$10,G13,IF(P13&lt;'Start Here'!$D$10,EDATE(G13,(O13+1)*N13),P13))))))</x:f>
      </x:c>
      <x:c r="I13" s="82" t="str">
        <x:f>IF(H13="","",H13-'Start Here'!$D$10)</x:f>
      </x:c>
      <x:c r="J13" s="75" t="str">
        <x:f t="shared" si="1"/>
      </x:c>
      <x:c r="K13" s="82" t="str">
        <x:f t="shared" si="2"/>
      </x:c>
      <x:c r="L13" s="80"/>
      <x:c r="M13" s="78"/>
      <x:c r="N13" s="74" t="str">
        <x:f t="shared" si="3"/>
      </x:c>
      <x:c r="O13" s="74" t="str">
        <x:f>IF(OR(C13="",N13="",N13&lt;=0,NOT(ISNUMBER(G13))),"",IF(OR(G13&lt;DATE(1900,1,1),G13&gt;DATE(2100,12,31)),"",MAX(0,ROUNDUP(((YEAR('Start Here'!$D$10)-YEAR(G13))*12+MONTH('Start Here'!$D$10)-MONTH(G13))/N13,0))))</x:f>
      </x:c>
      <x:c r="P13" s="84" t="str">
        <x:f t="shared" si="4"/>
      </x:c>
      <x:c r="Q13" s="74" t="str">
        <x:f>IF(OR(C13="",H13=""),"",IF(H13&lt;'Start Here'!$D$10,"",COUNTIFS($H$9:$H$38,"&lt;"&amp;H13,$H$9:$H$38,"&gt;="&amp;'Start Here'!$D$10)+COUNTIF($H$9:H13,H13)))</x:f>
      </x:c>
    </x:row>
    <x:row r="14" ht="24.75" customHeight="1">
      <x:c r="B14" s="23" t="s">
        <x:v>102</x:v>
      </x:c>
      <x:c r="C14" s="25"/>
      <x:c r="D14" s="25"/>
      <x:c r="E14" s="54"/>
      <x:c r="F14" s="51"/>
      <x:c r="G14" s="62"/>
      <x:c r="H14" s="45" t="str">
        <x:f>IF(OR(C14="",F14="",G14="",N14=""),"",IF(NOT(ISNUMBER(G14)),"",IF(OR(G14&lt;DATE(1900,1,1),G14&gt;DATE(2100,12,31)),"",IF(F14="One-time",G14,IF(G14&gt;='Start Here'!$D$10,G14,IF(P14&lt;'Start Here'!$D$10,EDATE(G14,(O14+1)*N14),P14))))))</x:f>
      </x:c>
      <x:c r="I14" s="48" t="str">
        <x:f>IF(H14="","",H14-'Start Here'!$D$10)</x:f>
      </x:c>
      <x:c r="J14" s="36" t="str">
        <x:f t="shared" si="1"/>
      </x:c>
      <x:c r="K14" s="48" t="str">
        <x:f t="shared" si="2"/>
      </x:c>
      <x:c r="L14" s="51"/>
      <x:c r="M14" s="25"/>
      <x:c r="N14" s="23" t="str">
        <x:f t="shared" si="3"/>
      </x:c>
      <x:c r="O14" s="23" t="str">
        <x:f>IF(OR(C14="",N14="",N14&lt;=0,NOT(ISNUMBER(G14))),"",IF(OR(G14&lt;DATE(1900,1,1),G14&gt;DATE(2100,12,31)),"",MAX(0,ROUNDUP(((YEAR('Start Here'!$D$10)-YEAR(G14))*12+MONTH('Start Here'!$D$10)-MONTH(G14))/N14,0))))</x:f>
      </x:c>
      <x:c r="P14" s="57" t="str">
        <x:f t="shared" si="4"/>
      </x:c>
      <x:c r="Q14" s="23" t="str">
        <x:f>IF(OR(C14="",H14=""),"",IF(H14&lt;'Start Here'!$D$10,"",COUNTIFS($H$9:$H$38,"&lt;"&amp;H14,$H$9:$H$38,"&gt;="&amp;'Start Here'!$D$10)+COUNTIF($H$9:H14,H14)))</x:f>
      </x:c>
    </x:row>
    <x:row r="15" ht="24.75" customHeight="1">
      <x:c r="B15" s="23" t="s">
        <x:v>103</x:v>
      </x:c>
      <x:c r="C15" s="25"/>
      <x:c r="D15" s="25"/>
      <x:c r="E15" s="54"/>
      <x:c r="F15" s="51"/>
      <x:c r="G15" s="62"/>
      <x:c r="H15" s="45" t="str">
        <x:f>IF(OR(C15="",F15="",G15="",N15=""),"",IF(NOT(ISNUMBER(G15)),"",IF(OR(G15&lt;DATE(1900,1,1),G15&gt;DATE(2100,12,31)),"",IF(F15="One-time",G15,IF(G15&gt;='Start Here'!$D$10,G15,IF(P15&lt;'Start Here'!$D$10,EDATE(G15,(O15+1)*N15),P15))))))</x:f>
      </x:c>
      <x:c r="I15" s="48" t="str">
        <x:f>IF(H15="","",H15-'Start Here'!$D$10)</x:f>
      </x:c>
      <x:c r="J15" s="36" t="str">
        <x:f t="shared" si="1"/>
      </x:c>
      <x:c r="K15" s="48" t="str">
        <x:f t="shared" si="2"/>
      </x:c>
      <x:c r="L15" s="51"/>
      <x:c r="M15" s="25"/>
      <x:c r="N15" s="23" t="str">
        <x:f t="shared" si="3"/>
      </x:c>
      <x:c r="O15" s="23" t="str">
        <x:f>IF(OR(C15="",N15="",N15&lt;=0,NOT(ISNUMBER(G15))),"",IF(OR(G15&lt;DATE(1900,1,1),G15&gt;DATE(2100,12,31)),"",MAX(0,ROUNDUP(((YEAR('Start Here'!$D$10)-YEAR(G15))*12+MONTH('Start Here'!$D$10)-MONTH(G15))/N15,0))))</x:f>
      </x:c>
      <x:c r="P15" s="57" t="str">
        <x:f t="shared" si="4"/>
      </x:c>
      <x:c r="Q15" s="23" t="str">
        <x:f>IF(OR(C15="",H15=""),"",IF(H15&lt;'Start Here'!$D$10,"",COUNTIFS($H$9:$H$38,"&lt;"&amp;H15,$H$9:$H$38,"&gt;="&amp;'Start Here'!$D$10)+COUNTIF($H$9:H15,H15)))</x:f>
      </x:c>
    </x:row>
    <x:row r="16" ht="24.75" customHeight="1">
      <x:c r="B16" s="23" t="s">
        <x:v>104</x:v>
      </x:c>
      <x:c r="C16" s="25"/>
      <x:c r="D16" s="25"/>
      <x:c r="E16" s="54"/>
      <x:c r="F16" s="51"/>
      <x:c r="G16" s="62"/>
      <x:c r="H16" s="45" t="str">
        <x:f>IF(OR(C16="",F16="",G16="",N16=""),"",IF(NOT(ISNUMBER(G16)),"",IF(OR(G16&lt;DATE(1900,1,1),G16&gt;DATE(2100,12,31)),"",IF(F16="One-time",G16,IF(G16&gt;='Start Here'!$D$10,G16,IF(P16&lt;'Start Here'!$D$10,EDATE(G16,(O16+1)*N16),P16))))))</x:f>
      </x:c>
      <x:c r="I16" s="48" t="str">
        <x:f>IF(H16="","",H16-'Start Here'!$D$10)</x:f>
      </x:c>
      <x:c r="J16" s="36" t="str">
        <x:f t="shared" si="1"/>
      </x:c>
      <x:c r="K16" s="48" t="str">
        <x:f t="shared" si="2"/>
      </x:c>
      <x:c r="L16" s="51"/>
      <x:c r="M16" s="25"/>
      <x:c r="N16" s="23" t="str">
        <x:f t="shared" si="3"/>
      </x:c>
      <x:c r="O16" s="23" t="str">
        <x:f>IF(OR(C16="",N16="",N16&lt;=0,NOT(ISNUMBER(G16))),"",IF(OR(G16&lt;DATE(1900,1,1),G16&gt;DATE(2100,12,31)),"",MAX(0,ROUNDUP(((YEAR('Start Here'!$D$10)-YEAR(G16))*12+MONTH('Start Here'!$D$10)-MONTH(G16))/N16,0))))</x:f>
      </x:c>
      <x:c r="P16" s="57" t="str">
        <x:f t="shared" si="4"/>
      </x:c>
      <x:c r="Q16" s="23" t="str">
        <x:f>IF(OR(C16="",H16=""),"",IF(H16&lt;'Start Here'!$D$10,"",COUNTIFS($H$9:$H$38,"&lt;"&amp;H16,$H$9:$H$38,"&gt;="&amp;'Start Here'!$D$10)+COUNTIF($H$9:H16,H16)))</x:f>
      </x:c>
    </x:row>
    <x:row r="17" ht="24.75" customHeight="1">
      <x:c r="B17" s="23" t="s">
        <x:v>105</x:v>
      </x:c>
      <x:c r="C17" s="25"/>
      <x:c r="D17" s="25"/>
      <x:c r="E17" s="54"/>
      <x:c r="F17" s="51"/>
      <x:c r="G17" s="62"/>
      <x:c r="H17" s="45" t="str">
        <x:f>IF(OR(C17="",F17="",G17="",N17=""),"",IF(NOT(ISNUMBER(G17)),"",IF(OR(G17&lt;DATE(1900,1,1),G17&gt;DATE(2100,12,31)),"",IF(F17="One-time",G17,IF(G17&gt;='Start Here'!$D$10,G17,IF(P17&lt;'Start Here'!$D$10,EDATE(G17,(O17+1)*N17),P17))))))</x:f>
      </x:c>
      <x:c r="I17" s="48" t="str">
        <x:f>IF(H17="","",H17-'Start Here'!$D$10)</x:f>
      </x:c>
      <x:c r="J17" s="36" t="str">
        <x:f t="shared" si="1"/>
      </x:c>
      <x:c r="K17" s="48" t="str">
        <x:f t="shared" si="2"/>
      </x:c>
      <x:c r="L17" s="51"/>
      <x:c r="M17" s="25"/>
      <x:c r="N17" s="23" t="str">
        <x:f t="shared" si="3"/>
      </x:c>
      <x:c r="O17" s="23" t="str">
        <x:f>IF(OR(C17="",N17="",N17&lt;=0,NOT(ISNUMBER(G17))),"",IF(OR(G17&lt;DATE(1900,1,1),G17&gt;DATE(2100,12,31)),"",MAX(0,ROUNDUP(((YEAR('Start Here'!$D$10)-YEAR(G17))*12+MONTH('Start Here'!$D$10)-MONTH(G17))/N17,0))))</x:f>
      </x:c>
      <x:c r="P17" s="57" t="str">
        <x:f t="shared" si="4"/>
      </x:c>
      <x:c r="Q17" s="23" t="str">
        <x:f>IF(OR(C17="",H17=""),"",IF(H17&lt;'Start Here'!$D$10,"",COUNTIFS($H$9:$H$38,"&lt;"&amp;H17,$H$9:$H$38,"&gt;="&amp;'Start Here'!$D$10)+COUNTIF($H$9:H17,H17)))</x:f>
      </x:c>
    </x:row>
    <x:row r="18" ht="24.75" customHeight="1">
      <x:c r="B18" s="74" t="s">
        <x:v>106</x:v>
      </x:c>
      <x:c r="C18" s="78"/>
      <x:c r="D18" s="78"/>
      <x:c r="E18" s="77"/>
      <x:c r="F18" s="80"/>
      <x:c r="G18" s="81"/>
      <x:c r="H18" s="79" t="str">
        <x:f>IF(OR(C18="",F18="",G18="",N18=""),"",IF(NOT(ISNUMBER(G18)),"",IF(OR(G18&lt;DATE(1900,1,1),G18&gt;DATE(2100,12,31)),"",IF(F18="One-time",G18,IF(G18&gt;='Start Here'!$D$10,G18,IF(P18&lt;'Start Here'!$D$10,EDATE(G18,(O18+1)*N18),P18))))))</x:f>
      </x:c>
      <x:c r="I18" s="82" t="str">
        <x:f>IF(H18="","",H18-'Start Here'!$D$10)</x:f>
      </x:c>
      <x:c r="J18" s="75" t="str">
        <x:f t="shared" si="1"/>
      </x:c>
      <x:c r="K18" s="82" t="str">
        <x:f t="shared" si="2"/>
      </x:c>
      <x:c r="L18" s="80"/>
      <x:c r="M18" s="78"/>
      <x:c r="N18" s="74" t="str">
        <x:f t="shared" si="3"/>
      </x:c>
      <x:c r="O18" s="74" t="str">
        <x:f>IF(OR(C18="",N18="",N18&lt;=0,NOT(ISNUMBER(G18))),"",IF(OR(G18&lt;DATE(1900,1,1),G18&gt;DATE(2100,12,31)),"",MAX(0,ROUNDUP(((YEAR('Start Here'!$D$10)-YEAR(G18))*12+MONTH('Start Here'!$D$10)-MONTH(G18))/N18,0))))</x:f>
      </x:c>
      <x:c r="P18" s="84" t="str">
        <x:f t="shared" si="4"/>
      </x:c>
      <x:c r="Q18" s="74" t="str">
        <x:f>IF(OR(C18="",H18=""),"",IF(H18&lt;'Start Here'!$D$10,"",COUNTIFS($H$9:$H$38,"&lt;"&amp;H18,$H$9:$H$38,"&gt;="&amp;'Start Here'!$D$10)+COUNTIF($H$9:H18,H18)))</x:f>
      </x:c>
    </x:row>
    <x:row r="19" ht="24.75" customHeight="1">
      <x:c r="B19" s="23" t="s">
        <x:v>107</x:v>
      </x:c>
      <x:c r="C19" s="25"/>
      <x:c r="D19" s="25"/>
      <x:c r="E19" s="54"/>
      <x:c r="F19" s="51"/>
      <x:c r="G19" s="62"/>
      <x:c r="H19" s="45" t="str">
        <x:f>IF(OR(C19="",F19="",G19="",N19=""),"",IF(NOT(ISNUMBER(G19)),"",IF(OR(G19&lt;DATE(1900,1,1),G19&gt;DATE(2100,12,31)),"",IF(F19="One-time",G19,IF(G19&gt;='Start Here'!$D$10,G19,IF(P19&lt;'Start Here'!$D$10,EDATE(G19,(O19+1)*N19),P19))))))</x:f>
      </x:c>
      <x:c r="I19" s="48" t="str">
        <x:f>IF(H19="","",H19-'Start Here'!$D$10)</x:f>
      </x:c>
      <x:c r="J19" s="36" t="str">
        <x:f t="shared" si="1"/>
      </x:c>
      <x:c r="K19" s="48" t="str">
        <x:f t="shared" si="2"/>
      </x:c>
      <x:c r="L19" s="51"/>
      <x:c r="M19" s="25"/>
      <x:c r="N19" s="23" t="str">
        <x:f t="shared" si="3"/>
      </x:c>
      <x:c r="O19" s="23" t="str">
        <x:f>IF(OR(C19="",N19="",N19&lt;=0,NOT(ISNUMBER(G19))),"",IF(OR(G19&lt;DATE(1900,1,1),G19&gt;DATE(2100,12,31)),"",MAX(0,ROUNDUP(((YEAR('Start Here'!$D$10)-YEAR(G19))*12+MONTH('Start Here'!$D$10)-MONTH(G19))/N19,0))))</x:f>
      </x:c>
      <x:c r="P19" s="57" t="str">
        <x:f t="shared" si="4"/>
      </x:c>
      <x:c r="Q19" s="23" t="str">
        <x:f>IF(OR(C19="",H19=""),"",IF(H19&lt;'Start Here'!$D$10,"",COUNTIFS($H$9:$H$38,"&lt;"&amp;H19,$H$9:$H$38,"&gt;="&amp;'Start Here'!$D$10)+COUNTIF($H$9:H19,H19)))</x:f>
      </x:c>
    </x:row>
    <x:row r="20" ht="24.75" customHeight="1">
      <x:c r="B20" s="23" t="s">
        <x:v>108</x:v>
      </x:c>
      <x:c r="C20" s="25"/>
      <x:c r="D20" s="25"/>
      <x:c r="E20" s="54"/>
      <x:c r="F20" s="51"/>
      <x:c r="G20" s="62"/>
      <x:c r="H20" s="45" t="str">
        <x:f>IF(OR(C20="",F20="",G20="",N20=""),"",IF(NOT(ISNUMBER(G20)),"",IF(OR(G20&lt;DATE(1900,1,1),G20&gt;DATE(2100,12,31)),"",IF(F20="One-time",G20,IF(G20&gt;='Start Here'!$D$10,G20,IF(P20&lt;'Start Here'!$D$10,EDATE(G20,(O20+1)*N20),P20))))))</x:f>
      </x:c>
      <x:c r="I20" s="48" t="str">
        <x:f>IF(H20="","",H20-'Start Here'!$D$10)</x:f>
      </x:c>
      <x:c r="J20" s="36" t="str">
        <x:f t="shared" si="1"/>
      </x:c>
      <x:c r="K20" s="48" t="str">
        <x:f t="shared" si="2"/>
      </x:c>
      <x:c r="L20" s="51"/>
      <x:c r="M20" s="25"/>
      <x:c r="N20" s="23" t="str">
        <x:f t="shared" si="3"/>
      </x:c>
      <x:c r="O20" s="23" t="str">
        <x:f>IF(OR(C20="",N20="",N20&lt;=0,NOT(ISNUMBER(G20))),"",IF(OR(G20&lt;DATE(1900,1,1),G20&gt;DATE(2100,12,31)),"",MAX(0,ROUNDUP(((YEAR('Start Here'!$D$10)-YEAR(G20))*12+MONTH('Start Here'!$D$10)-MONTH(G20))/N20,0))))</x:f>
      </x:c>
      <x:c r="P20" s="57" t="str">
        <x:f t="shared" si="4"/>
      </x:c>
      <x:c r="Q20" s="23" t="str">
        <x:f>IF(OR(C20="",H20=""),"",IF(H20&lt;'Start Here'!$D$10,"",COUNTIFS($H$9:$H$38,"&lt;"&amp;H20,$H$9:$H$38,"&gt;="&amp;'Start Here'!$D$10)+COUNTIF($H$9:H20,H20)))</x:f>
      </x:c>
    </x:row>
    <x:row r="21" ht="24.75" customHeight="1">
      <x:c r="B21" s="23" t="s">
        <x:v>109</x:v>
      </x:c>
      <x:c r="C21" s="25"/>
      <x:c r="D21" s="25"/>
      <x:c r="E21" s="54"/>
      <x:c r="F21" s="51"/>
      <x:c r="G21" s="62"/>
      <x:c r="H21" s="45" t="str">
        <x:f>IF(OR(C21="",F21="",G21="",N21=""),"",IF(NOT(ISNUMBER(G21)),"",IF(OR(G21&lt;DATE(1900,1,1),G21&gt;DATE(2100,12,31)),"",IF(F21="One-time",G21,IF(G21&gt;='Start Here'!$D$10,G21,IF(P21&lt;'Start Here'!$D$10,EDATE(G21,(O21+1)*N21),P21))))))</x:f>
      </x:c>
      <x:c r="I21" s="48" t="str">
        <x:f>IF(H21="","",H21-'Start Here'!$D$10)</x:f>
      </x:c>
      <x:c r="J21" s="36" t="str">
        <x:f t="shared" si="1"/>
      </x:c>
      <x:c r="K21" s="48" t="str">
        <x:f t="shared" si="2"/>
      </x:c>
      <x:c r="L21" s="51"/>
      <x:c r="M21" s="25"/>
      <x:c r="N21" s="23" t="str">
        <x:f t="shared" si="3"/>
      </x:c>
      <x:c r="O21" s="23" t="str">
        <x:f>IF(OR(C21="",N21="",N21&lt;=0,NOT(ISNUMBER(G21))),"",IF(OR(G21&lt;DATE(1900,1,1),G21&gt;DATE(2100,12,31)),"",MAX(0,ROUNDUP(((YEAR('Start Here'!$D$10)-YEAR(G21))*12+MONTH('Start Here'!$D$10)-MONTH(G21))/N21,0))))</x:f>
      </x:c>
      <x:c r="P21" s="57" t="str">
        <x:f t="shared" si="4"/>
      </x:c>
      <x:c r="Q21" s="23" t="str">
        <x:f>IF(OR(C21="",H21=""),"",IF(H21&lt;'Start Here'!$D$10,"",COUNTIFS($H$9:$H$38,"&lt;"&amp;H21,$H$9:$H$38,"&gt;="&amp;'Start Here'!$D$10)+COUNTIF($H$9:H21,H21)))</x:f>
      </x:c>
    </x:row>
    <x:row r="22" ht="24.75" customHeight="1">
      <x:c r="B22" s="23" t="s">
        <x:v>110</x:v>
      </x:c>
      <x:c r="C22" s="25"/>
      <x:c r="D22" s="25"/>
      <x:c r="E22" s="54"/>
      <x:c r="F22" s="51"/>
      <x:c r="G22" s="62"/>
      <x:c r="H22" s="45" t="str">
        <x:f>IF(OR(C22="",F22="",G22="",N22=""),"",IF(NOT(ISNUMBER(G22)),"",IF(OR(G22&lt;DATE(1900,1,1),G22&gt;DATE(2100,12,31)),"",IF(F22="One-time",G22,IF(G22&gt;='Start Here'!$D$10,G22,IF(P22&lt;'Start Here'!$D$10,EDATE(G22,(O22+1)*N22),P22))))))</x:f>
      </x:c>
      <x:c r="I22" s="48" t="str">
        <x:f>IF(H22="","",H22-'Start Here'!$D$10)</x:f>
      </x:c>
      <x:c r="J22" s="36" t="str">
        <x:f t="shared" si="1"/>
      </x:c>
      <x:c r="K22" s="48" t="str">
        <x:f t="shared" si="2"/>
      </x:c>
      <x:c r="L22" s="51"/>
      <x:c r="M22" s="25"/>
      <x:c r="N22" s="23" t="str">
        <x:f t="shared" si="3"/>
      </x:c>
      <x:c r="O22" s="23" t="str">
        <x:f>IF(OR(C22="",N22="",N22&lt;=0,NOT(ISNUMBER(G22))),"",IF(OR(G22&lt;DATE(1900,1,1),G22&gt;DATE(2100,12,31)),"",MAX(0,ROUNDUP(((YEAR('Start Here'!$D$10)-YEAR(G22))*12+MONTH('Start Here'!$D$10)-MONTH(G22))/N22,0))))</x:f>
      </x:c>
      <x:c r="P22" s="57" t="str">
        <x:f t="shared" si="4"/>
      </x:c>
      <x:c r="Q22" s="23" t="str">
        <x:f>IF(OR(C22="",H22=""),"",IF(H22&lt;'Start Here'!$D$10,"",COUNTIFS($H$9:$H$38,"&lt;"&amp;H22,$H$9:$H$38,"&gt;="&amp;'Start Here'!$D$10)+COUNTIF($H$9:H22,H22)))</x:f>
      </x:c>
    </x:row>
    <x:row r="23" ht="24.75" customHeight="1">
      <x:c r="B23" s="74" t="s">
        <x:v>111</x:v>
      </x:c>
      <x:c r="C23" s="78"/>
      <x:c r="D23" s="78"/>
      <x:c r="E23" s="77"/>
      <x:c r="F23" s="80"/>
      <x:c r="G23" s="81"/>
      <x:c r="H23" s="79" t="str">
        <x:f>IF(OR(C23="",F23="",G23="",N23=""),"",IF(NOT(ISNUMBER(G23)),"",IF(OR(G23&lt;DATE(1900,1,1),G23&gt;DATE(2100,12,31)),"",IF(F23="One-time",G23,IF(G23&gt;='Start Here'!$D$10,G23,IF(P23&lt;'Start Here'!$D$10,EDATE(G23,(O23+1)*N23),P23))))))</x:f>
      </x:c>
      <x:c r="I23" s="82" t="str">
        <x:f>IF(H23="","",H23-'Start Here'!$D$10)</x:f>
      </x:c>
      <x:c r="J23" s="75" t="str">
        <x:f t="shared" si="1"/>
      </x:c>
      <x:c r="K23" s="82" t="str">
        <x:f t="shared" si="2"/>
      </x:c>
      <x:c r="L23" s="80"/>
      <x:c r="M23" s="78"/>
      <x:c r="N23" s="74" t="str">
        <x:f t="shared" si="3"/>
      </x:c>
      <x:c r="O23" s="74" t="str">
        <x:f>IF(OR(C23="",N23="",N23&lt;=0,NOT(ISNUMBER(G23))),"",IF(OR(G23&lt;DATE(1900,1,1),G23&gt;DATE(2100,12,31)),"",MAX(0,ROUNDUP(((YEAR('Start Here'!$D$10)-YEAR(G23))*12+MONTH('Start Here'!$D$10)-MONTH(G23))/N23,0))))</x:f>
      </x:c>
      <x:c r="P23" s="84" t="str">
        <x:f t="shared" si="4"/>
      </x:c>
      <x:c r="Q23" s="74" t="str">
        <x:f>IF(OR(C23="",H23=""),"",IF(H23&lt;'Start Here'!$D$10,"",COUNTIFS($H$9:$H$38,"&lt;"&amp;H23,$H$9:$H$38,"&gt;="&amp;'Start Here'!$D$10)+COUNTIF($H$9:H23,H23)))</x:f>
      </x:c>
    </x:row>
    <x:row r="24" ht="24.75" customHeight="1">
      <x:c r="B24" s="23" t="s">
        <x:v>112</x:v>
      </x:c>
      <x:c r="C24" s="25"/>
      <x:c r="D24" s="25"/>
      <x:c r="E24" s="54"/>
      <x:c r="F24" s="51"/>
      <x:c r="G24" s="62"/>
      <x:c r="H24" s="45" t="str">
        <x:f>IF(OR(C24="",F24="",G24="",N24=""),"",IF(NOT(ISNUMBER(G24)),"",IF(OR(G24&lt;DATE(1900,1,1),G24&gt;DATE(2100,12,31)),"",IF(F24="One-time",G24,IF(G24&gt;='Start Here'!$D$10,G24,IF(P24&lt;'Start Here'!$D$10,EDATE(G24,(O24+1)*N24),P24))))))</x:f>
      </x:c>
      <x:c r="I24" s="48" t="str">
        <x:f>IF(H24="","",H24-'Start Here'!$D$10)</x:f>
      </x:c>
      <x:c r="J24" s="36" t="str">
        <x:f t="shared" si="1"/>
      </x:c>
      <x:c r="K24" s="48" t="str">
        <x:f t="shared" si="2"/>
      </x:c>
      <x:c r="L24" s="51"/>
      <x:c r="M24" s="25"/>
      <x:c r="N24" s="23" t="str">
        <x:f t="shared" si="3"/>
      </x:c>
      <x:c r="O24" s="23" t="str">
        <x:f>IF(OR(C24="",N24="",N24&lt;=0,NOT(ISNUMBER(G24))),"",IF(OR(G24&lt;DATE(1900,1,1),G24&gt;DATE(2100,12,31)),"",MAX(0,ROUNDUP(((YEAR('Start Here'!$D$10)-YEAR(G24))*12+MONTH('Start Here'!$D$10)-MONTH(G24))/N24,0))))</x:f>
      </x:c>
      <x:c r="P24" s="57" t="str">
        <x:f t="shared" si="4"/>
      </x:c>
      <x:c r="Q24" s="23" t="str">
        <x:f>IF(OR(C24="",H24=""),"",IF(H24&lt;'Start Here'!$D$10,"",COUNTIFS($H$9:$H$38,"&lt;"&amp;H24,$H$9:$H$38,"&gt;="&amp;'Start Here'!$D$10)+COUNTIF($H$9:H24,H24)))</x:f>
      </x:c>
    </x:row>
    <x:row r="25" ht="24.75" customHeight="1">
      <x:c r="B25" s="23" t="s">
        <x:v>113</x:v>
      </x:c>
      <x:c r="C25" s="25"/>
      <x:c r="D25" s="25"/>
      <x:c r="E25" s="54"/>
      <x:c r="F25" s="51"/>
      <x:c r="G25" s="62"/>
      <x:c r="H25" s="45" t="str">
        <x:f>IF(OR(C25="",F25="",G25="",N25=""),"",IF(NOT(ISNUMBER(G25)),"",IF(OR(G25&lt;DATE(1900,1,1),G25&gt;DATE(2100,12,31)),"",IF(F25="One-time",G25,IF(G25&gt;='Start Here'!$D$10,G25,IF(P25&lt;'Start Here'!$D$10,EDATE(G25,(O25+1)*N25),P25))))))</x:f>
      </x:c>
      <x:c r="I25" s="48" t="str">
        <x:f>IF(H25="","",H25-'Start Here'!$D$10)</x:f>
      </x:c>
      <x:c r="J25" s="36" t="str">
        <x:f t="shared" si="1"/>
      </x:c>
      <x:c r="K25" s="48" t="str">
        <x:f t="shared" si="2"/>
      </x:c>
      <x:c r="L25" s="51"/>
      <x:c r="M25" s="25"/>
      <x:c r="N25" s="23" t="str">
        <x:f t="shared" si="3"/>
      </x:c>
      <x:c r="O25" s="23" t="str">
        <x:f>IF(OR(C25="",N25="",N25&lt;=0,NOT(ISNUMBER(G25))),"",IF(OR(G25&lt;DATE(1900,1,1),G25&gt;DATE(2100,12,31)),"",MAX(0,ROUNDUP(((YEAR('Start Here'!$D$10)-YEAR(G25))*12+MONTH('Start Here'!$D$10)-MONTH(G25))/N25,0))))</x:f>
      </x:c>
      <x:c r="P25" s="57" t="str">
        <x:f t="shared" si="4"/>
      </x:c>
      <x:c r="Q25" s="23" t="str">
        <x:f>IF(OR(C25="",H25=""),"",IF(H25&lt;'Start Here'!$D$10,"",COUNTIFS($H$9:$H$38,"&lt;"&amp;H25,$H$9:$H$38,"&gt;="&amp;'Start Here'!$D$10)+COUNTIF($H$9:H25,H25)))</x:f>
      </x:c>
    </x:row>
    <x:row r="26" ht="24.75" customHeight="1">
      <x:c r="B26" s="23" t="s">
        <x:v>114</x:v>
      </x:c>
      <x:c r="C26" s="25"/>
      <x:c r="D26" s="25"/>
      <x:c r="E26" s="54"/>
      <x:c r="F26" s="51"/>
      <x:c r="G26" s="62"/>
      <x:c r="H26" s="45" t="str">
        <x:f>IF(OR(C26="",F26="",G26="",N26=""),"",IF(NOT(ISNUMBER(G26)),"",IF(OR(G26&lt;DATE(1900,1,1),G26&gt;DATE(2100,12,31)),"",IF(F26="One-time",G26,IF(G26&gt;='Start Here'!$D$10,G26,IF(P26&lt;'Start Here'!$D$10,EDATE(G26,(O26+1)*N26),P26))))))</x:f>
      </x:c>
      <x:c r="I26" s="48" t="str">
        <x:f>IF(H26="","",H26-'Start Here'!$D$10)</x:f>
      </x:c>
      <x:c r="J26" s="36" t="str">
        <x:f t="shared" si="1"/>
      </x:c>
      <x:c r="K26" s="48" t="str">
        <x:f t="shared" si="2"/>
      </x:c>
      <x:c r="L26" s="51"/>
      <x:c r="M26" s="25"/>
      <x:c r="N26" s="23" t="str">
        <x:f t="shared" si="3"/>
      </x:c>
      <x:c r="O26" s="23" t="str">
        <x:f>IF(OR(C26="",N26="",N26&lt;=0,NOT(ISNUMBER(G26))),"",IF(OR(G26&lt;DATE(1900,1,1),G26&gt;DATE(2100,12,31)),"",MAX(0,ROUNDUP(((YEAR('Start Here'!$D$10)-YEAR(G26))*12+MONTH('Start Here'!$D$10)-MONTH(G26))/N26,0))))</x:f>
      </x:c>
      <x:c r="P26" s="57" t="str">
        <x:f t="shared" si="4"/>
      </x:c>
      <x:c r="Q26" s="23" t="str">
        <x:f>IF(OR(C26="",H26=""),"",IF(H26&lt;'Start Here'!$D$10,"",COUNTIFS($H$9:$H$38,"&lt;"&amp;H26,$H$9:$H$38,"&gt;="&amp;'Start Here'!$D$10)+COUNTIF($H$9:H26,H26)))</x:f>
      </x:c>
    </x:row>
    <x:row r="27" ht="24.75" customHeight="1">
      <x:c r="B27" s="23" t="s">
        <x:v>115</x:v>
      </x:c>
      <x:c r="C27" s="25"/>
      <x:c r="D27" s="25"/>
      <x:c r="E27" s="54"/>
      <x:c r="F27" s="51"/>
      <x:c r="G27" s="62"/>
      <x:c r="H27" s="45" t="str">
        <x:f>IF(OR(C27="",F27="",G27="",N27=""),"",IF(NOT(ISNUMBER(G27)),"",IF(OR(G27&lt;DATE(1900,1,1),G27&gt;DATE(2100,12,31)),"",IF(F27="One-time",G27,IF(G27&gt;='Start Here'!$D$10,G27,IF(P27&lt;'Start Here'!$D$10,EDATE(G27,(O27+1)*N27),P27))))))</x:f>
      </x:c>
      <x:c r="I27" s="48" t="str">
        <x:f>IF(H27="","",H27-'Start Here'!$D$10)</x:f>
      </x:c>
      <x:c r="J27" s="36" t="str">
        <x:f t="shared" si="1"/>
      </x:c>
      <x:c r="K27" s="48" t="str">
        <x:f t="shared" si="2"/>
      </x:c>
      <x:c r="L27" s="51"/>
      <x:c r="M27" s="25"/>
      <x:c r="N27" s="23" t="str">
        <x:f t="shared" si="3"/>
      </x:c>
      <x:c r="O27" s="23" t="str">
        <x:f>IF(OR(C27="",N27="",N27&lt;=0,NOT(ISNUMBER(G27))),"",IF(OR(G27&lt;DATE(1900,1,1),G27&gt;DATE(2100,12,31)),"",MAX(0,ROUNDUP(((YEAR('Start Here'!$D$10)-YEAR(G27))*12+MONTH('Start Here'!$D$10)-MONTH(G27))/N27,0))))</x:f>
      </x:c>
      <x:c r="P27" s="57" t="str">
        <x:f t="shared" si="4"/>
      </x:c>
      <x:c r="Q27" s="23" t="str">
        <x:f>IF(OR(C27="",H27=""),"",IF(H27&lt;'Start Here'!$D$10,"",COUNTIFS($H$9:$H$38,"&lt;"&amp;H27,$H$9:$H$38,"&gt;="&amp;'Start Here'!$D$10)+COUNTIF($H$9:H27,H27)))</x:f>
      </x:c>
    </x:row>
    <x:row r="28" ht="24.75" customHeight="1">
      <x:c r="B28" s="74" t="s">
        <x:v>116</x:v>
      </x:c>
      <x:c r="C28" s="78"/>
      <x:c r="D28" s="78"/>
      <x:c r="E28" s="77"/>
      <x:c r="F28" s="80"/>
      <x:c r="G28" s="81"/>
      <x:c r="H28" s="79" t="str">
        <x:f>IF(OR(C28="",F28="",G28="",N28=""),"",IF(NOT(ISNUMBER(G28)),"",IF(OR(G28&lt;DATE(1900,1,1),G28&gt;DATE(2100,12,31)),"",IF(F28="One-time",G28,IF(G28&gt;='Start Here'!$D$10,G28,IF(P28&lt;'Start Here'!$D$10,EDATE(G28,(O28+1)*N28),P28))))))</x:f>
      </x:c>
      <x:c r="I28" s="82" t="str">
        <x:f>IF(H28="","",H28-'Start Here'!$D$10)</x:f>
      </x:c>
      <x:c r="J28" s="75" t="str">
        <x:f t="shared" si="1"/>
      </x:c>
      <x:c r="K28" s="82" t="str">
        <x:f t="shared" si="2"/>
      </x:c>
      <x:c r="L28" s="80"/>
      <x:c r="M28" s="78"/>
      <x:c r="N28" s="74" t="str">
        <x:f t="shared" si="3"/>
      </x:c>
      <x:c r="O28" s="74" t="str">
        <x:f>IF(OR(C28="",N28="",N28&lt;=0,NOT(ISNUMBER(G28))),"",IF(OR(G28&lt;DATE(1900,1,1),G28&gt;DATE(2100,12,31)),"",MAX(0,ROUNDUP(((YEAR('Start Here'!$D$10)-YEAR(G28))*12+MONTH('Start Here'!$D$10)-MONTH(G28))/N28,0))))</x:f>
      </x:c>
      <x:c r="P28" s="84" t="str">
        <x:f t="shared" si="4"/>
      </x:c>
      <x:c r="Q28" s="74" t="str">
        <x:f>IF(OR(C28="",H28=""),"",IF(H28&lt;'Start Here'!$D$10,"",COUNTIFS($H$9:$H$38,"&lt;"&amp;H28,$H$9:$H$38,"&gt;="&amp;'Start Here'!$D$10)+COUNTIF($H$9:H28,H28)))</x:f>
      </x:c>
    </x:row>
    <x:row r="29" ht="24.75" customHeight="1">
      <x:c r="B29" s="23" t="s">
        <x:v>117</x:v>
      </x:c>
      <x:c r="C29" s="25"/>
      <x:c r="D29" s="25"/>
      <x:c r="E29" s="54"/>
      <x:c r="F29" s="51"/>
      <x:c r="G29" s="62"/>
      <x:c r="H29" s="45" t="str">
        <x:f>IF(OR(C29="",F29="",G29="",N29=""),"",IF(NOT(ISNUMBER(G29)),"",IF(OR(G29&lt;DATE(1900,1,1),G29&gt;DATE(2100,12,31)),"",IF(F29="One-time",G29,IF(G29&gt;='Start Here'!$D$10,G29,IF(P29&lt;'Start Here'!$D$10,EDATE(G29,(O29+1)*N29),P29))))))</x:f>
      </x:c>
      <x:c r="I29" s="48" t="str">
        <x:f>IF(H29="","",H29-'Start Here'!$D$10)</x:f>
      </x:c>
      <x:c r="J29" s="36" t="str">
        <x:f t="shared" si="1"/>
      </x:c>
      <x:c r="K29" s="48" t="str">
        <x:f t="shared" si="2"/>
      </x:c>
      <x:c r="L29" s="51"/>
      <x:c r="M29" s="25"/>
      <x:c r="N29" s="23" t="str">
        <x:f t="shared" si="3"/>
      </x:c>
      <x:c r="O29" s="23" t="str">
        <x:f>IF(OR(C29="",N29="",N29&lt;=0,NOT(ISNUMBER(G29))),"",IF(OR(G29&lt;DATE(1900,1,1),G29&gt;DATE(2100,12,31)),"",MAX(0,ROUNDUP(((YEAR('Start Here'!$D$10)-YEAR(G29))*12+MONTH('Start Here'!$D$10)-MONTH(G29))/N29,0))))</x:f>
      </x:c>
      <x:c r="P29" s="57" t="str">
        <x:f t="shared" si="4"/>
      </x:c>
      <x:c r="Q29" s="23" t="str">
        <x:f>IF(OR(C29="",H29=""),"",IF(H29&lt;'Start Here'!$D$10,"",COUNTIFS($H$9:$H$38,"&lt;"&amp;H29,$H$9:$H$38,"&gt;="&amp;'Start Here'!$D$10)+COUNTIF($H$9:H29,H29)))</x:f>
      </x:c>
    </x:row>
    <x:row r="30" ht="24.75" customHeight="1">
      <x:c r="B30" s="23" t="s">
        <x:v>118</x:v>
      </x:c>
      <x:c r="C30" s="25"/>
      <x:c r="D30" s="25"/>
      <x:c r="E30" s="54"/>
      <x:c r="F30" s="51"/>
      <x:c r="G30" s="62"/>
      <x:c r="H30" s="45" t="str">
        <x:f>IF(OR(C30="",F30="",G30="",N30=""),"",IF(NOT(ISNUMBER(G30)),"",IF(OR(G30&lt;DATE(1900,1,1),G30&gt;DATE(2100,12,31)),"",IF(F30="One-time",G30,IF(G30&gt;='Start Here'!$D$10,G30,IF(P30&lt;'Start Here'!$D$10,EDATE(G30,(O30+1)*N30),P30))))))</x:f>
      </x:c>
      <x:c r="I30" s="48" t="str">
        <x:f>IF(H30="","",H30-'Start Here'!$D$10)</x:f>
      </x:c>
      <x:c r="J30" s="36" t="str">
        <x:f t="shared" si="1"/>
      </x:c>
      <x:c r="K30" s="48" t="str">
        <x:f t="shared" si="2"/>
      </x:c>
      <x:c r="L30" s="51"/>
      <x:c r="M30" s="25"/>
      <x:c r="N30" s="23" t="str">
        <x:f t="shared" si="3"/>
      </x:c>
      <x:c r="O30" s="23" t="str">
        <x:f>IF(OR(C30="",N30="",N30&lt;=0,NOT(ISNUMBER(G30))),"",IF(OR(G30&lt;DATE(1900,1,1),G30&gt;DATE(2100,12,31)),"",MAX(0,ROUNDUP(((YEAR('Start Here'!$D$10)-YEAR(G30))*12+MONTH('Start Here'!$D$10)-MONTH(G30))/N30,0))))</x:f>
      </x:c>
      <x:c r="P30" s="57" t="str">
        <x:f t="shared" si="4"/>
      </x:c>
      <x:c r="Q30" s="23" t="str">
        <x:f>IF(OR(C30="",H30=""),"",IF(H30&lt;'Start Here'!$D$10,"",COUNTIFS($H$9:$H$38,"&lt;"&amp;H30,$H$9:$H$38,"&gt;="&amp;'Start Here'!$D$10)+COUNTIF($H$9:H30,H30)))</x:f>
      </x:c>
    </x:row>
    <x:row r="31" ht="24.75" customHeight="1">
      <x:c r="B31" s="23" t="s">
        <x:v>119</x:v>
      </x:c>
      <x:c r="C31" s="25"/>
      <x:c r="D31" s="25"/>
      <x:c r="E31" s="54"/>
      <x:c r="F31" s="51"/>
      <x:c r="G31" s="62"/>
      <x:c r="H31" s="45" t="str">
        <x:f>IF(OR(C31="",F31="",G31="",N31=""),"",IF(NOT(ISNUMBER(G31)),"",IF(OR(G31&lt;DATE(1900,1,1),G31&gt;DATE(2100,12,31)),"",IF(F31="One-time",G31,IF(G31&gt;='Start Here'!$D$10,G31,IF(P31&lt;'Start Here'!$D$10,EDATE(G31,(O31+1)*N31),P31))))))</x:f>
      </x:c>
      <x:c r="I31" s="48" t="str">
        <x:f>IF(H31="","",H31-'Start Here'!$D$10)</x:f>
      </x:c>
      <x:c r="J31" s="36" t="str">
        <x:f t="shared" si="1"/>
      </x:c>
      <x:c r="K31" s="48" t="str">
        <x:f t="shared" si="2"/>
      </x:c>
      <x:c r="L31" s="51"/>
      <x:c r="M31" s="25"/>
      <x:c r="N31" s="23" t="str">
        <x:f t="shared" si="3"/>
      </x:c>
      <x:c r="O31" s="23" t="str">
        <x:f>IF(OR(C31="",N31="",N31&lt;=0,NOT(ISNUMBER(G31))),"",IF(OR(G31&lt;DATE(1900,1,1),G31&gt;DATE(2100,12,31)),"",MAX(0,ROUNDUP(((YEAR('Start Here'!$D$10)-YEAR(G31))*12+MONTH('Start Here'!$D$10)-MONTH(G31))/N31,0))))</x:f>
      </x:c>
      <x:c r="P31" s="57" t="str">
        <x:f t="shared" si="4"/>
      </x:c>
      <x:c r="Q31" s="23" t="str">
        <x:f>IF(OR(C31="",H31=""),"",IF(H31&lt;'Start Here'!$D$10,"",COUNTIFS($H$9:$H$38,"&lt;"&amp;H31,$H$9:$H$38,"&gt;="&amp;'Start Here'!$D$10)+COUNTIF($H$9:H31,H31)))</x:f>
      </x:c>
    </x:row>
    <x:row r="32" ht="24.75" customHeight="1">
      <x:c r="B32" s="23" t="s">
        <x:v>120</x:v>
      </x:c>
      <x:c r="C32" s="25"/>
      <x:c r="D32" s="25"/>
      <x:c r="E32" s="54"/>
      <x:c r="F32" s="51"/>
      <x:c r="G32" s="62"/>
      <x:c r="H32" s="45" t="str">
        <x:f>IF(OR(C32="",F32="",G32="",N32=""),"",IF(NOT(ISNUMBER(G32)),"",IF(OR(G32&lt;DATE(1900,1,1),G32&gt;DATE(2100,12,31)),"",IF(F32="One-time",G32,IF(G32&gt;='Start Here'!$D$10,G32,IF(P32&lt;'Start Here'!$D$10,EDATE(G32,(O32+1)*N32),P32))))))</x:f>
      </x:c>
      <x:c r="I32" s="48" t="str">
        <x:f>IF(H32="","",H32-'Start Here'!$D$10)</x:f>
      </x:c>
      <x:c r="J32" s="36" t="str">
        <x:f t="shared" si="1"/>
      </x:c>
      <x:c r="K32" s="48" t="str">
        <x:f t="shared" si="2"/>
      </x:c>
      <x:c r="L32" s="51"/>
      <x:c r="M32" s="25"/>
      <x:c r="N32" s="23" t="str">
        <x:f t="shared" si="3"/>
      </x:c>
      <x:c r="O32" s="23" t="str">
        <x:f>IF(OR(C32="",N32="",N32&lt;=0,NOT(ISNUMBER(G32))),"",IF(OR(G32&lt;DATE(1900,1,1),G32&gt;DATE(2100,12,31)),"",MAX(0,ROUNDUP(((YEAR('Start Here'!$D$10)-YEAR(G32))*12+MONTH('Start Here'!$D$10)-MONTH(G32))/N32,0))))</x:f>
      </x:c>
      <x:c r="P32" s="57" t="str">
        <x:f t="shared" si="4"/>
      </x:c>
      <x:c r="Q32" s="23" t="str">
        <x:f>IF(OR(C32="",H32=""),"",IF(H32&lt;'Start Here'!$D$10,"",COUNTIFS($H$9:$H$38,"&lt;"&amp;H32,$H$9:$H$38,"&gt;="&amp;'Start Here'!$D$10)+COUNTIF($H$9:H32,H32)))</x:f>
      </x:c>
    </x:row>
    <x:row r="33" ht="24.75" customHeight="1">
      <x:c r="B33" s="74" t="s">
        <x:v>121</x:v>
      </x:c>
      <x:c r="C33" s="78"/>
      <x:c r="D33" s="78"/>
      <x:c r="E33" s="77"/>
      <x:c r="F33" s="80"/>
      <x:c r="G33" s="81"/>
      <x:c r="H33" s="79" t="str">
        <x:f>IF(OR(C33="",F33="",G33="",N33=""),"",IF(NOT(ISNUMBER(G33)),"",IF(OR(G33&lt;DATE(1900,1,1),G33&gt;DATE(2100,12,31)),"",IF(F33="One-time",G33,IF(G33&gt;='Start Here'!$D$10,G33,IF(P33&lt;'Start Here'!$D$10,EDATE(G33,(O33+1)*N33),P33))))))</x:f>
      </x:c>
      <x:c r="I33" s="82" t="str">
        <x:f>IF(H33="","",H33-'Start Here'!$D$10)</x:f>
      </x:c>
      <x:c r="J33" s="75" t="str">
        <x:f t="shared" si="1"/>
      </x:c>
      <x:c r="K33" s="82" t="str">
        <x:f t="shared" si="2"/>
      </x:c>
      <x:c r="L33" s="80"/>
      <x:c r="M33" s="78"/>
      <x:c r="N33" s="74" t="str">
        <x:f t="shared" si="3"/>
      </x:c>
      <x:c r="O33" s="74" t="str">
        <x:f>IF(OR(C33="",N33="",N33&lt;=0,NOT(ISNUMBER(G33))),"",IF(OR(G33&lt;DATE(1900,1,1),G33&gt;DATE(2100,12,31)),"",MAX(0,ROUNDUP(((YEAR('Start Here'!$D$10)-YEAR(G33))*12+MONTH('Start Here'!$D$10)-MONTH(G33))/N33,0))))</x:f>
      </x:c>
      <x:c r="P33" s="84" t="str">
        <x:f t="shared" si="4"/>
      </x:c>
      <x:c r="Q33" s="74" t="str">
        <x:f>IF(OR(C33="",H33=""),"",IF(H33&lt;'Start Here'!$D$10,"",COUNTIFS($H$9:$H$38,"&lt;"&amp;H33,$H$9:$H$38,"&gt;="&amp;'Start Here'!$D$10)+COUNTIF($H$9:H33,H33)))</x:f>
      </x:c>
    </x:row>
    <x:row r="34" ht="24.75" customHeight="1">
      <x:c r="B34" s="23" t="s">
        <x:v>122</x:v>
      </x:c>
      <x:c r="C34" s="25"/>
      <x:c r="D34" s="25"/>
      <x:c r="E34" s="54"/>
      <x:c r="F34" s="51"/>
      <x:c r="G34" s="62"/>
      <x:c r="H34" s="45" t="str">
        <x:f>IF(OR(C34="",F34="",G34="",N34=""),"",IF(NOT(ISNUMBER(G34)),"",IF(OR(G34&lt;DATE(1900,1,1),G34&gt;DATE(2100,12,31)),"",IF(F34="One-time",G34,IF(G34&gt;='Start Here'!$D$10,G34,IF(P34&lt;'Start Here'!$D$10,EDATE(G34,(O34+1)*N34),P34))))))</x:f>
      </x:c>
      <x:c r="I34" s="48" t="str">
        <x:f>IF(H34="","",H34-'Start Here'!$D$10)</x:f>
      </x:c>
      <x:c r="J34" s="36" t="str">
        <x:f t="shared" si="1"/>
      </x:c>
      <x:c r="K34" s="48" t="str">
        <x:f t="shared" si="2"/>
      </x:c>
      <x:c r="L34" s="51"/>
      <x:c r="M34" s="25"/>
      <x:c r="N34" s="23" t="str">
        <x:f t="shared" si="3"/>
      </x:c>
      <x:c r="O34" s="23" t="str">
        <x:f>IF(OR(C34="",N34="",N34&lt;=0,NOT(ISNUMBER(G34))),"",IF(OR(G34&lt;DATE(1900,1,1),G34&gt;DATE(2100,12,31)),"",MAX(0,ROUNDUP(((YEAR('Start Here'!$D$10)-YEAR(G34))*12+MONTH('Start Here'!$D$10)-MONTH(G34))/N34,0))))</x:f>
      </x:c>
      <x:c r="P34" s="57" t="str">
        <x:f t="shared" si="4"/>
      </x:c>
      <x:c r="Q34" s="23" t="str">
        <x:f>IF(OR(C34="",H34=""),"",IF(H34&lt;'Start Here'!$D$10,"",COUNTIFS($H$9:$H$38,"&lt;"&amp;H34,$H$9:$H$38,"&gt;="&amp;'Start Here'!$D$10)+COUNTIF($H$9:H34,H34)))</x:f>
      </x:c>
    </x:row>
    <x:row r="35" ht="24.75" customHeight="1">
      <x:c r="B35" s="23" t="s">
        <x:v>123</x:v>
      </x:c>
      <x:c r="C35" s="25"/>
      <x:c r="D35" s="25"/>
      <x:c r="E35" s="54"/>
      <x:c r="F35" s="51"/>
      <x:c r="G35" s="62"/>
      <x:c r="H35" s="45" t="str">
        <x:f>IF(OR(C35="",F35="",G35="",N35=""),"",IF(NOT(ISNUMBER(G35)),"",IF(OR(G35&lt;DATE(1900,1,1),G35&gt;DATE(2100,12,31)),"",IF(F35="One-time",G35,IF(G35&gt;='Start Here'!$D$10,G35,IF(P35&lt;'Start Here'!$D$10,EDATE(G35,(O35+1)*N35),P35))))))</x:f>
      </x:c>
      <x:c r="I35" s="48" t="str">
        <x:f>IF(H35="","",H35-'Start Here'!$D$10)</x:f>
      </x:c>
      <x:c r="J35" s="36" t="str">
        <x:f t="shared" si="1"/>
      </x:c>
      <x:c r="K35" s="48" t="str">
        <x:f t="shared" si="2"/>
      </x:c>
      <x:c r="L35" s="51"/>
      <x:c r="M35" s="25"/>
      <x:c r="N35" s="23" t="str">
        <x:f t="shared" si="3"/>
      </x:c>
      <x:c r="O35" s="23" t="str">
        <x:f>IF(OR(C35="",N35="",N35&lt;=0,NOT(ISNUMBER(G35))),"",IF(OR(G35&lt;DATE(1900,1,1),G35&gt;DATE(2100,12,31)),"",MAX(0,ROUNDUP(((YEAR('Start Here'!$D$10)-YEAR(G35))*12+MONTH('Start Here'!$D$10)-MONTH(G35))/N35,0))))</x:f>
      </x:c>
      <x:c r="P35" s="57" t="str">
        <x:f t="shared" si="4"/>
      </x:c>
      <x:c r="Q35" s="23" t="str">
        <x:f>IF(OR(C35="",H35=""),"",IF(H35&lt;'Start Here'!$D$10,"",COUNTIFS($H$9:$H$38,"&lt;"&amp;H35,$H$9:$H$38,"&gt;="&amp;'Start Here'!$D$10)+COUNTIF($H$9:H35,H35)))</x:f>
      </x:c>
    </x:row>
    <x:row r="36" ht="24.75" customHeight="1">
      <x:c r="B36" s="23" t="s">
        <x:v>124</x:v>
      </x:c>
      <x:c r="C36" s="25"/>
      <x:c r="D36" s="25"/>
      <x:c r="E36" s="54"/>
      <x:c r="F36" s="51"/>
      <x:c r="G36" s="62"/>
      <x:c r="H36" s="45" t="str">
        <x:f>IF(OR(C36="",F36="",G36="",N36=""),"",IF(NOT(ISNUMBER(G36)),"",IF(OR(G36&lt;DATE(1900,1,1),G36&gt;DATE(2100,12,31)),"",IF(F36="One-time",G36,IF(G36&gt;='Start Here'!$D$10,G36,IF(P36&lt;'Start Here'!$D$10,EDATE(G36,(O36+1)*N36),P36))))))</x:f>
      </x:c>
      <x:c r="I36" s="48" t="str">
        <x:f>IF(H36="","",H36-'Start Here'!$D$10)</x:f>
      </x:c>
      <x:c r="J36" s="36" t="str">
        <x:f t="shared" si="1"/>
      </x:c>
      <x:c r="K36" s="48" t="str">
        <x:f t="shared" si="2"/>
      </x:c>
      <x:c r="L36" s="51"/>
      <x:c r="M36" s="25"/>
      <x:c r="N36" s="23" t="str">
        <x:f t="shared" si="3"/>
      </x:c>
      <x:c r="O36" s="23" t="str">
        <x:f>IF(OR(C36="",N36="",N36&lt;=0,NOT(ISNUMBER(G36))),"",IF(OR(G36&lt;DATE(1900,1,1),G36&gt;DATE(2100,12,31)),"",MAX(0,ROUNDUP(((YEAR('Start Here'!$D$10)-YEAR(G36))*12+MONTH('Start Here'!$D$10)-MONTH(G36))/N36,0))))</x:f>
      </x:c>
      <x:c r="P36" s="57" t="str">
        <x:f t="shared" si="4"/>
      </x:c>
      <x:c r="Q36" s="23" t="str">
        <x:f>IF(OR(C36="",H36=""),"",IF(H36&lt;'Start Here'!$D$10,"",COUNTIFS($H$9:$H$38,"&lt;"&amp;H36,$H$9:$H$38,"&gt;="&amp;'Start Here'!$D$10)+COUNTIF($H$9:H36,H36)))</x:f>
      </x:c>
    </x:row>
    <x:row r="37" ht="24.75" customHeight="1">
      <x:c r="B37" s="23" t="s">
        <x:v>125</x:v>
      </x:c>
      <x:c r="C37" s="25"/>
      <x:c r="D37" s="25"/>
      <x:c r="E37" s="54"/>
      <x:c r="F37" s="51"/>
      <x:c r="G37" s="62"/>
      <x:c r="H37" s="45" t="str">
        <x:f>IF(OR(C37="",F37="",G37="",N37=""),"",IF(NOT(ISNUMBER(G37)),"",IF(OR(G37&lt;DATE(1900,1,1),G37&gt;DATE(2100,12,31)),"",IF(F37="One-time",G37,IF(G37&gt;='Start Here'!$D$10,G37,IF(P37&lt;'Start Here'!$D$10,EDATE(G37,(O37+1)*N37),P37))))))</x:f>
      </x:c>
      <x:c r="I37" s="48" t="str">
        <x:f>IF(H37="","",H37-'Start Here'!$D$10)</x:f>
      </x:c>
      <x:c r="J37" s="36" t="str">
        <x:f t="shared" si="1"/>
      </x:c>
      <x:c r="K37" s="48" t="str">
        <x:f t="shared" si="2"/>
      </x:c>
      <x:c r="L37" s="51"/>
      <x:c r="M37" s="25"/>
      <x:c r="N37" s="23" t="str">
        <x:f t="shared" si="3"/>
      </x:c>
      <x:c r="O37" s="23" t="str">
        <x:f>IF(OR(C37="",N37="",N37&lt;=0,NOT(ISNUMBER(G37))),"",IF(OR(G37&lt;DATE(1900,1,1),G37&gt;DATE(2100,12,31)),"",MAX(0,ROUNDUP(((YEAR('Start Here'!$D$10)-YEAR(G37))*12+MONTH('Start Here'!$D$10)-MONTH(G37))/N37,0))))</x:f>
      </x:c>
      <x:c r="P37" s="57" t="str">
        <x:f t="shared" si="4"/>
      </x:c>
      <x:c r="Q37" s="23" t="str">
        <x:f>IF(OR(C37="",H37=""),"",IF(H37&lt;'Start Here'!$D$10,"",COUNTIFS($H$9:$H$38,"&lt;"&amp;H37,$H$9:$H$38,"&gt;="&amp;'Start Here'!$D$10)+COUNTIF($H$9:H37,H37)))</x:f>
      </x:c>
    </x:row>
    <x:row r="38" ht="24.75" customHeight="1">
      <x:c r="B38" s="74" t="s">
        <x:v>126</x:v>
      </x:c>
      <x:c r="C38" s="78"/>
      <x:c r="D38" s="78"/>
      <x:c r="E38" s="77"/>
      <x:c r="F38" s="80"/>
      <x:c r="G38" s="81"/>
      <x:c r="H38" s="79" t="str">
        <x:f>IF(OR(C38="",F38="",G38="",N38=""),"",IF(NOT(ISNUMBER(G38)),"",IF(OR(G38&lt;DATE(1900,1,1),G38&gt;DATE(2100,12,31)),"",IF(F38="One-time",G38,IF(G38&gt;='Start Here'!$D$10,G38,IF(P38&lt;'Start Here'!$D$10,EDATE(G38,(O38+1)*N38),P38))))))</x:f>
      </x:c>
      <x:c r="I38" s="82" t="str">
        <x:f>IF(H38="","",H38-'Start Here'!$D$10)</x:f>
      </x:c>
      <x:c r="J38" s="75" t="str">
        <x:f t="shared" si="1"/>
      </x:c>
      <x:c r="K38" s="82" t="str">
        <x:f t="shared" si="2"/>
      </x:c>
      <x:c r="L38" s="80"/>
      <x:c r="M38" s="78"/>
      <x:c r="N38" s="74" t="str">
        <x:f t="shared" si="3"/>
      </x:c>
      <x:c r="O38" s="74" t="str">
        <x:f>IF(OR(C38="",N38="",N38&lt;=0,NOT(ISNUMBER(G38))),"",IF(OR(G38&lt;DATE(1900,1,1),G38&gt;DATE(2100,12,31)),"",MAX(0,ROUNDUP(((YEAR('Start Here'!$D$10)-YEAR(G38))*12+MONTH('Start Here'!$D$10)-MONTH(G38))/N38,0))))</x:f>
      </x:c>
      <x:c r="P38" s="84" t="str">
        <x:f t="shared" si="4"/>
      </x:c>
      <x:c r="Q38" s="74" t="str">
        <x:f>IF(OR(C38="",H38=""),"",IF(H38&lt;'Start Here'!$D$10,"",COUNTIFS($H$9:$H$38,"&lt;"&amp;H38,$H$9:$H$38,"&gt;="&amp;'Start Here'!$D$10)+COUNTIF($H$9:H38,H38)))</x:f>
      </x:c>
    </x:row>
    <x:row r="39" ht="21.75" customHeight="1"/>
    <x:row r="40" ht="21.75" customHeight="1"/>
    <x:row r="41" ht="21.75" customHeight="1"/>
    <x:row r="42" ht="21.75" customHeight="1"/>
    <x:row r="43" ht="21.75" customHeight="1"/>
    <x:row r="44" ht="21.75" customHeight="1"/>
    <x:row r="45" ht="21.75" customHeight="1"/>
    <x:row r="46" ht="21.75" customHeight="1"/>
    <x:row r="47" ht="21.75" customHeight="1"/>
    <x:row r="48" ht="21.75" customHeight="1"/>
    <x:row r="49" ht="21.75" customHeight="1"/>
    <x:row r="50" ht="21.75" customHeight="1"/>
    <x:row r="51" ht="21.75" customHeight="1"/>
    <x:row r="52" ht="21.75" customHeight="1"/>
    <x:row r="53" ht="21.75" customHeight="1"/>
    <x:row r="54" ht="21.75" customHeight="1"/>
    <x:row r="55" ht="21.75" customHeight="1"/>
    <x:row r="56" ht="21.75" customHeight="1"/>
    <x:row r="57" ht="21.75" customHeight="1"/>
    <x:row r="58" ht="21.75" customHeight="1"/>
    <x:row r="59" ht="21.75" customHeight="1"/>
    <x:row r="60" ht="21.75" customHeight="1"/>
    <x:row r="61" ht="21.75" customHeight="1"/>
    <x:row r="62" ht="21.75" customHeight="1"/>
    <x:row r="63" ht="21.75" customHeight="1"/>
    <x:row r="64" ht="21.75" customHeight="1"/>
    <x:row r="65" ht="21.75" customHeight="1"/>
    <x:row r="66" ht="21.75" customHeight="1"/>
    <x:row r="67" ht="21.75" customHeight="1"/>
    <x:row r="68" ht="21.75" customHeight="1"/>
    <x:row r="69" ht="21.75" customHeight="1"/>
    <x:row r="70" ht="21.75" customHeight="1"/>
    <x:row r="71" ht="21.75" customHeight="1"/>
    <x:row r="72" ht="21.75" customHeight="1"/>
    <x:row r="73" ht="21.75" customHeight="1"/>
    <x:row r="74" ht="21.75" customHeight="1"/>
    <x:row r="75" ht="21.75" customHeight="1"/>
    <x:row r="76" ht="21.75" customHeight="1"/>
    <x:row r="77" ht="21.75" customHeight="1"/>
    <x:row r="78" ht="21.75" customHeight="1"/>
    <x:row r="79" ht="21.75" customHeight="1"/>
    <x:row r="80" ht="21.75" customHeight="1"/>
    <x:row r="81" ht="21.75" customHeight="1"/>
    <x:row r="82" ht="21.75" customHeight="1"/>
    <x:row r="83" ht="21.75" customHeight="1"/>
    <x:row r="84" ht="21.75" customHeight="1"/>
    <x:row r="85" ht="21.75" customHeight="1"/>
    <x:row r="86" ht="21.75" customHeight="1"/>
    <x:row r="87" ht="21.75" customHeight="1"/>
    <x:row r="88" ht="21.75" customHeight="1"/>
    <x:row r="89" ht="21.75" customHeight="1"/>
    <x:row r="90" ht="21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1:P1"/>
    <x:mergeCell ref="B2:P3"/>
    <x:mergeCell ref="B5:P5"/>
    <x:mergeCell ref="B6:Q6"/>
  </x:mergeCells>
  <x:conditionalFormatting sqref="K9:K38">
    <x:cfRule type="expression" dxfId="0" priority="1">
      <x:formula>ISNUMBER(SEARCH("OVERDUE",K9))</x:formula>
    </x:cfRule>
  </x:conditionalFormatting>
  <x:conditionalFormatting sqref="K9:K38">
    <x:cfRule type="expression" dxfId="0" priority="2">
      <x:formula>ISNUMBER(SEARCH("PAST DUE",K9))</x:formula>
    </x:cfRule>
  </x:conditionalFormatting>
  <x:conditionalFormatting sqref="K9:K38">
    <x:cfRule type="expression" dxfId="0" priority="3">
      <x:formula>ISNUMBER(SEARCH("NEGATIVE",K9))</x:formula>
    </x:cfRule>
  </x:conditionalFormatting>
  <x:conditionalFormatting sqref="K9:K38">
    <x:cfRule type="expression" dxfId="0" priority="4">
      <x:formula>ISNUMBER(SEARCH("DUE TODAY",K9))</x:formula>
    </x:cfRule>
  </x:conditionalFormatting>
  <x:conditionalFormatting sqref="K9:K38">
    <x:cfRule type="expression" dxfId="1" priority="5">
      <x:formula>ISNUMBER(SEARCH("SHORTFALL",K9))</x:formula>
    </x:cfRule>
  </x:conditionalFormatting>
  <x:conditionalFormatting sqref="K9:K38">
    <x:cfRule type="expression" dxfId="1" priority="6">
      <x:formula>ISNUMBER(SEARCH("WITHIN 30 DAYS",K9))</x:formula>
    </x:cfRule>
  </x:conditionalFormatting>
  <x:conditionalFormatting sqref="K9:K38">
    <x:cfRule type="expression" dxfId="1" priority="7">
      <x:formula>ISNUMBER(SEARCH("NEXT 7 DAYS",K9))</x:formula>
    </x:cfRule>
  </x:conditionalFormatting>
  <x:conditionalFormatting sqref="K9:K38">
    <x:cfRule type="expression" dxfId="2" priority="8">
      <x:formula>ISNUMBER(SEARCH("FUNDED",K9))</x:formula>
    </x:cfRule>
  </x:conditionalFormatting>
  <x:conditionalFormatting sqref="K9:K38">
    <x:cfRule type="expression" dxfId="2" priority="9">
      <x:formula>ISNUMBER(SEARCH("ON TRACK",K9))</x:formula>
    </x:cfRule>
  </x:conditionalFormatting>
  <x:dataValidations count="5">
    <x:dataValidation type="list" allowBlank="1" sqref="D9:D38">
      <x:formula1>"Housing,Transport,Insurance,Health,Family,Lifestyle,Education,Other"</x:formula1>
    </x:dataValidation>
    <x:dataValidation type="list" allowBlank="1" showInputMessage="1" showErrorMessage="1" prompt="Choose One-time, Monthly, Quarterly, Semiannual or Annual." sqref="F9:F38">
      <x:formula1>"One-time,Monthly,Quarterly,Semiannual,Annual"</x:formula1>
    </x:dataValidation>
    <x:dataValidation type="date" allowBlank="1" showDropDown="1" showInputMessage="1" showErrorMessage="1" prompt="Select a real calendar date. Do not enter dates as plain text." sqref="G9:G38">
      <x:formula1>DATE(1900,1,1)</x:formula1>
      <x:formula2>DATE(2100,12,31)</x:formula2>
    </x:dataValidation>
    <x:dataValidation type="list" allowBlank="1" sqref="L9:L38">
      <x:formula1>"Essential,Flexible"</x:formula1>
    </x:dataValidation>
    <x:dataValidation type="decimal" operator="greaterThan" allowBlank="1" showInputMessage="1" showErrorMessage="1" prompt="Invalid amount - Enter a positive number, for example 600. Leave blank if you do not know it." sqref="E9:E38">
      <x:formula1>0.0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xSplit="3" ySplit="8" topLeftCell="D9" activePane="bottomRight" state="frozen"/>
    </x:sheetView>
  </x:sheetViews>
  <x:sheetFormatPr defaultColWidth="12.630000114440918" defaultRowHeight="15"/>
  <x:cols>
    <x:col min="1" max="1" width="3" customWidth="1"/>
    <x:col min="2" max="2" width="11" customWidth="1"/>
    <x:col min="3" max="3" width="30" customWidth="1"/>
    <x:col min="4" max="5" width="18" customWidth="1"/>
    <x:col min="6" max="6" width="20" customWidth="1"/>
    <x:col min="7" max="7" width="16" customWidth="1"/>
    <x:col min="8" max="9" width="18" customWidth="1"/>
    <x:col min="10" max="10" width="19" customWidth="1"/>
    <x:col min="11" max="11" width="21" customWidth="1"/>
    <x:col min="12" max="12" width="13" customWidth="1"/>
    <x:col min="13" max="13" width="23" customWidth="1"/>
    <x:col min="14" max="14" width="18" customWidth="1"/>
    <x:col min="15" max="15" width="22" customWidth="1"/>
    <x:col min="16" max="16" width="23" customWidth="1"/>
    <x:col min="17" max="17" width="13" customWidth="1"/>
    <x:col min="18" max="18" width="22" customWidth="1"/>
  </x:cols>
  <x:sheetData>
    <x:row r="1" ht="27.75" customHeight="1">
      <x:c r="A1" s="1"/>
      <x:c r="B1" s="2" t="s">
        <x:v>0</x:v>
      </x:c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4"/>
    </x:row>
    <x:row r="2" ht="30.75" customHeight="1">
      <x:c r="A2" s="1"/>
      <x:c r="B2" s="5" t="s">
        <x:v>127</x:v>
      </x:c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7"/>
    </x:row>
    <x:row r="3" ht="30.75" customHeight="1">
      <x:c r="A3" s="1"/>
      <x:c r="B3" s="8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  <x:c r="O3" s="9"/>
      <x:c r="P3" s="9"/>
      <x:c r="Q3" s="9"/>
      <x:c r="R3" s="10"/>
    </x:row>
    <x:row r="4" ht="21.75" customHeight="1">
      <x:c r="A4" s="11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</x:row>
    <x:row r="5" ht="27" customHeight="1">
      <x:c r="A5" s="11"/>
      <x:c r="B5" s="16" t="s">
        <x:v>128</x:v>
      </x:c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4"/>
    </x:row>
    <x:row r="6" ht="21.75" customHeight="1">
      <x:c r="A6" s="11"/>
      <x:c r="B6" s="12"/>
      <x:c r="C6" s="12"/>
      <x:c r="D6" s="12"/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</x:row>
    <x:row r="7" ht="21.75" customHeight="1"/>
    <x:row r="8" ht="39.75" customHeight="1">
      <x:c r="B8" s="20" t="s">
        <x:v>129</x:v>
      </x:c>
      <x:c r="C8" s="20" t="s">
        <x:v>130</x:v>
      </x:c>
      <x:c r="D8" s="20" t="s">
        <x:v>83</x:v>
      </x:c>
      <x:c r="E8" s="20" t="s">
        <x:v>131</x:v>
      </x:c>
      <x:c r="F8" s="20" t="s">
        <x:v>132</x:v>
      </x:c>
      <x:c r="G8" s="20" t="s">
        <x:v>133</x:v>
      </x:c>
      <x:c r="H8" s="20" t="s">
        <x:v>134</x:v>
      </x:c>
      <x:c r="I8" s="20" t="s">
        <x:v>135</x:v>
      </x:c>
      <x:c r="J8" s="20" t="s">
        <x:v>136</x:v>
      </x:c>
      <x:c r="K8" s="20" t="s">
        <x:v>87</x:v>
      </x:c>
      <x:c r="L8" s="20" t="s">
        <x:v>137</x:v>
      </x:c>
      <x:c r="M8" s="20" t="s">
        <x:v>138</x:v>
      </x:c>
      <x:c r="N8" s="20" t="s">
        <x:v>139</x:v>
      </x:c>
      <x:c r="O8" s="20" t="s">
        <x:v>29</x:v>
      </x:c>
      <x:c r="P8" s="20" t="s">
        <x:v>140</x:v>
      </x:c>
      <x:c r="Q8" s="20" t="s">
        <x:v>141</x:v>
      </x:c>
      <x:c r="R8" s="20" t="s">
        <x:v>142</x:v>
      </x:c>
    </x:row>
    <x:row r="9" ht="24.75" customHeight="1">
      <x:c r="B9" s="23" t="str">
        <x:f>IF(Bills!C9="","",Bills!B9)</x:f>
      </x:c>
      <x:c r="C9" s="23" t="str">
        <x:f>IF(B9="","",Bills!C9)</x:f>
      </x:c>
      <x:c r="D9" s="23" t="str">
        <x:f>IF(B9="","",Bills!D9)</x:f>
      </x:c>
      <x:c r="E9" s="36" t="str">
        <x:f>IF(B9="","",Bills!E9)</x:f>
      </x:c>
      <x:c r="F9" s="30"/>
      <x:c r="G9" s="36" t="str">
        <x:f>IF(B9="","",SUMIFS('Activity Log'!$E$9:$E$258,'Activity Log'!$C$9:$C$258,B9,'Activity Log'!$D$9:$D$258,"Deposit",'Activity Log'!$G$9:$G$258,"OK"))</x:f>
      </x:c>
      <x:c r="H9" s="36" t="str">
        <x:f>IF(B9="","",SUMIFS('Activity Log'!$E$9:$E$258,'Activity Log'!$C$9:$C$258,B9,'Activity Log'!$D$9:$D$258,"Withdrawal",'Activity Log'!$G$9:$G$258,"OK"))</x:f>
      </x:c>
      <x:c r="I9" s="36" t="str">
        <x:f t="shared" ref="I9:I38" si="1">IF(B9="","",F9+G9-H9)</x:f>
      </x:c>
      <x:c r="J9" s="36" t="str">
        <x:f t="shared" ref="J9:J38" si="2">IF(B9="","",MAX(0,E9-I9))</x:f>
      </x:c>
      <x:c r="K9" s="45" t="str">
        <x:f>IF(B9="","",Bills!H9)</x:f>
      </x:c>
      <x:c r="L9" s="48" t="str">
        <x:f>IF(OR(B9="",K9=""),"",IF(K9&lt;='Start Here'!$D$10,0,MAX(1,(YEAR(K9)-YEAR('Start Here'!$D$10))*12+MONTH(K9)-MONTH('Start Here'!$D$10)+IF(DAY(K9)&gt;DAY('Start Here'!$D$10),1,0))))</x:f>
      </x:c>
      <x:c r="M9" s="36" t="str">
        <x:f t="shared" ref="M9:M38" si="3">IF(OR(B9="",L9=""),"",IF(OR(J9&lt;=0,L9=0),0,ROUND(J9/L9,2)))</x:f>
      </x:c>
      <x:c r="N9" s="36" t="str">
        <x:f t="shared" ref="N9:N38" si="4">IF(OR(B9="",L9=""),"",IF(L9=0,0,MAX(0,ROUND(J9-M9*L9,2))))</x:f>
      </x:c>
      <x:c r="O9" s="30"/>
      <x:c r="P9" s="36" t="str">
        <x:f t="shared" ref="P9:P38" si="5">IF(B9="","",IF(O9="","",MAX(0,ROUND(J9-O9*L9,2))))</x:f>
      </x:c>
      <x:c r="Q9" s="52" t="str">
        <x:f t="shared" ref="Q9:Q38" si="6">IF(B9="","",IF(E9=0,0,MAX(0,MIN(1,I9/E9))))</x:f>
      </x:c>
      <x:c r="R9" s="48" t="str">
        <x:f>IF(B9="","",IF(I9&lt;0,"NEGATIVE BALANCE",IF(E9&lt;=0,"SET AMOUNT",IF(K9="","SET DATE",IF(J9&lt;=0,"FUNDED",IF(K9&lt;'Start Here'!$D$10,"PAST DUE",IF(K9='Start Here'!$D$10,"DUE TODAY",IF(O9="","PLAN READY",IF(P9&gt;0,"SHORTFALL","ON TRACK")))))))))</x:f>
      </x:c>
    </x:row>
    <x:row r="10" ht="24.75" customHeight="1">
      <x:c r="B10" s="23" t="str">
        <x:f>IF(Bills!C10="","",Bills!B10)</x:f>
      </x:c>
      <x:c r="C10" s="23" t="str">
        <x:f>IF(B10="","",Bills!C10)</x:f>
      </x:c>
      <x:c r="D10" s="23" t="str">
        <x:f>IF(B10="","",Bills!D10)</x:f>
      </x:c>
      <x:c r="E10" s="36" t="str">
        <x:f>IF(B10="","",Bills!E10)</x:f>
      </x:c>
      <x:c r="F10" s="54"/>
      <x:c r="G10" s="36" t="str">
        <x:f>IF(B10="","",SUMIFS('Activity Log'!$E$9:$E$258,'Activity Log'!$C$9:$C$258,B10,'Activity Log'!$D$9:$D$258,"Deposit",'Activity Log'!$G$9:$G$258,"OK"))</x:f>
      </x:c>
      <x:c r="H10" s="36" t="str">
        <x:f>IF(B10="","",SUMIFS('Activity Log'!$E$9:$E$258,'Activity Log'!$C$9:$C$258,B10,'Activity Log'!$D$9:$D$258,"Withdrawal",'Activity Log'!$G$9:$G$258,"OK"))</x:f>
      </x:c>
      <x:c r="I10" s="36" t="str">
        <x:f t="shared" si="1"/>
      </x:c>
      <x:c r="J10" s="36" t="str">
        <x:f t="shared" si="2"/>
      </x:c>
      <x:c r="K10" s="45" t="str">
        <x:f>IF(B10="","",Bills!H10)</x:f>
      </x:c>
      <x:c r="L10" s="48" t="str">
        <x:f>IF(OR(B10="",K10=""),"",IF(K10&lt;='Start Here'!$D$10,0,MAX(1,(YEAR(K10)-YEAR('Start Here'!$D$10))*12+MONTH(K10)-MONTH('Start Here'!$D$10)+IF(DAY(K10)&gt;DAY('Start Here'!$D$10),1,0))))</x:f>
      </x:c>
      <x:c r="M10" s="36" t="str">
        <x:f t="shared" si="3"/>
      </x:c>
      <x:c r="N10" s="36" t="str">
        <x:f t="shared" si="4"/>
      </x:c>
      <x:c r="O10" s="54"/>
      <x:c r="P10" s="36" t="str">
        <x:f t="shared" si="5"/>
      </x:c>
      <x:c r="Q10" s="52" t="str">
        <x:f t="shared" si="6"/>
      </x:c>
      <x:c r="R10" s="48" t="str">
        <x:f>IF(B10="","",IF(I10&lt;0,"NEGATIVE BALANCE",IF(E10&lt;=0,"SET AMOUNT",IF(K10="","SET DATE",IF(J10&lt;=0,"FUNDED",IF(K10&lt;'Start Here'!$D$10,"PAST DUE",IF(K10='Start Here'!$D$10,"DUE TODAY",IF(O10="","PLAN READY",IF(P10&gt;0,"SHORTFALL","ON TRACK")))))))))</x:f>
      </x:c>
    </x:row>
    <x:row r="11" ht="24.75" customHeight="1">
      <x:c r="B11" s="23" t="str">
        <x:f>IF(Bills!C11="","",Bills!B11)</x:f>
      </x:c>
      <x:c r="C11" s="23" t="str">
        <x:f>IF(B11="","",Bills!C11)</x:f>
      </x:c>
      <x:c r="D11" s="23" t="str">
        <x:f>IF(B11="","",Bills!D11)</x:f>
      </x:c>
      <x:c r="E11" s="36" t="str">
        <x:f>IF(B11="","",Bills!E11)</x:f>
      </x:c>
      <x:c r="F11" s="54"/>
      <x:c r="G11" s="36" t="str">
        <x:f>IF(B11="","",SUMIFS('Activity Log'!$E$9:$E$258,'Activity Log'!$C$9:$C$258,B11,'Activity Log'!$D$9:$D$258,"Deposit",'Activity Log'!$G$9:$G$258,"OK"))</x:f>
      </x:c>
      <x:c r="H11" s="36" t="str">
        <x:f>IF(B11="","",SUMIFS('Activity Log'!$E$9:$E$258,'Activity Log'!$C$9:$C$258,B11,'Activity Log'!$D$9:$D$258,"Withdrawal",'Activity Log'!$G$9:$G$258,"OK"))</x:f>
      </x:c>
      <x:c r="I11" s="36" t="str">
        <x:f t="shared" si="1"/>
      </x:c>
      <x:c r="J11" s="36" t="str">
        <x:f t="shared" si="2"/>
      </x:c>
      <x:c r="K11" s="45" t="str">
        <x:f>IF(B11="","",Bills!H11)</x:f>
      </x:c>
      <x:c r="L11" s="48" t="str">
        <x:f>IF(OR(B11="",K11=""),"",IF(K11&lt;='Start Here'!$D$10,0,MAX(1,(YEAR(K11)-YEAR('Start Here'!$D$10))*12+MONTH(K11)-MONTH('Start Here'!$D$10)+IF(DAY(K11)&gt;DAY('Start Here'!$D$10),1,0))))</x:f>
      </x:c>
      <x:c r="M11" s="36" t="str">
        <x:f t="shared" si="3"/>
      </x:c>
      <x:c r="N11" s="36" t="str">
        <x:f t="shared" si="4"/>
      </x:c>
      <x:c r="O11" s="54"/>
      <x:c r="P11" s="36" t="str">
        <x:f t="shared" si="5"/>
      </x:c>
      <x:c r="Q11" s="52" t="str">
        <x:f t="shared" si="6"/>
      </x:c>
      <x:c r="R11" s="48" t="str">
        <x:f>IF(B11="","",IF(I11&lt;0,"NEGATIVE BALANCE",IF(E11&lt;=0,"SET AMOUNT",IF(K11="","SET DATE",IF(J11&lt;=0,"FUNDED",IF(K11&lt;'Start Here'!$D$10,"PAST DUE",IF(K11='Start Here'!$D$10,"DUE TODAY",IF(O11="","PLAN READY",IF(P11&gt;0,"SHORTFALL","ON TRACK")))))))))</x:f>
      </x:c>
    </x:row>
    <x:row r="12" ht="24.75" customHeight="1">
      <x:c r="B12" s="23" t="str">
        <x:f>IF(Bills!C12="","",Bills!B12)</x:f>
      </x:c>
      <x:c r="C12" s="23" t="str">
        <x:f>IF(B12="","",Bills!C12)</x:f>
      </x:c>
      <x:c r="D12" s="23" t="str">
        <x:f>IF(B12="","",Bills!D12)</x:f>
      </x:c>
      <x:c r="E12" s="36" t="str">
        <x:f>IF(B12="","",Bills!E12)</x:f>
      </x:c>
      <x:c r="F12" s="54"/>
      <x:c r="G12" s="36" t="str">
        <x:f>IF(B12="","",SUMIFS('Activity Log'!$E$9:$E$258,'Activity Log'!$C$9:$C$258,B12,'Activity Log'!$D$9:$D$258,"Deposit",'Activity Log'!$G$9:$G$258,"OK"))</x:f>
      </x:c>
      <x:c r="H12" s="36" t="str">
        <x:f>IF(B12="","",SUMIFS('Activity Log'!$E$9:$E$258,'Activity Log'!$C$9:$C$258,B12,'Activity Log'!$D$9:$D$258,"Withdrawal",'Activity Log'!$G$9:$G$258,"OK"))</x:f>
      </x:c>
      <x:c r="I12" s="36" t="str">
        <x:f t="shared" si="1"/>
      </x:c>
      <x:c r="J12" s="36" t="str">
        <x:f t="shared" si="2"/>
      </x:c>
      <x:c r="K12" s="45" t="str">
        <x:f>IF(B12="","",Bills!H12)</x:f>
      </x:c>
      <x:c r="L12" s="48" t="str">
        <x:f>IF(OR(B12="",K12=""),"",IF(K12&lt;='Start Here'!$D$10,0,MAX(1,(YEAR(K12)-YEAR('Start Here'!$D$10))*12+MONTH(K12)-MONTH('Start Here'!$D$10)+IF(DAY(K12)&gt;DAY('Start Here'!$D$10),1,0))))</x:f>
      </x:c>
      <x:c r="M12" s="36" t="str">
        <x:f t="shared" si="3"/>
      </x:c>
      <x:c r="N12" s="36" t="str">
        <x:f t="shared" si="4"/>
      </x:c>
      <x:c r="O12" s="54"/>
      <x:c r="P12" s="36" t="str">
        <x:f t="shared" si="5"/>
      </x:c>
      <x:c r="Q12" s="52" t="str">
        <x:f t="shared" si="6"/>
      </x:c>
      <x:c r="R12" s="48" t="str">
        <x:f>IF(B12="","",IF(I12&lt;0,"NEGATIVE BALANCE",IF(E12&lt;=0,"SET AMOUNT",IF(K12="","SET DATE",IF(J12&lt;=0,"FUNDED",IF(K12&lt;'Start Here'!$D$10,"PAST DUE",IF(K12='Start Here'!$D$10,"DUE TODAY",IF(O12="","PLAN READY",IF(P12&gt;0,"SHORTFALL","ON TRACK")))))))))</x:f>
      </x:c>
    </x:row>
    <x:row r="13" ht="24.75" customHeight="1">
      <x:c r="B13" s="74" t="str">
        <x:f>IF(Bills!C13="","",Bills!B13)</x:f>
      </x:c>
      <x:c r="C13" s="74" t="str">
        <x:f>IF(B13="","",Bills!C13)</x:f>
      </x:c>
      <x:c r="D13" s="74" t="str">
        <x:f>IF(B13="","",Bills!D13)</x:f>
      </x:c>
      <x:c r="E13" s="75" t="str">
        <x:f>IF(B13="","",Bills!E13)</x:f>
      </x:c>
      <x:c r="F13" s="77"/>
      <x:c r="G13" s="75" t="str">
        <x:f>IF(B13="","",SUMIFS('Activity Log'!$E$9:$E$258,'Activity Log'!$C$9:$C$258,B13,'Activity Log'!$D$9:$D$258,"Deposit",'Activity Log'!$G$9:$G$258,"OK"))</x:f>
      </x:c>
      <x:c r="H13" s="75" t="str">
        <x:f>IF(B13="","",SUMIFS('Activity Log'!$E$9:$E$258,'Activity Log'!$C$9:$C$258,B13,'Activity Log'!$D$9:$D$258,"Withdrawal",'Activity Log'!$G$9:$G$258,"OK"))</x:f>
      </x:c>
      <x:c r="I13" s="75" t="str">
        <x:f t="shared" si="1"/>
      </x:c>
      <x:c r="J13" s="75" t="str">
        <x:f t="shared" si="2"/>
      </x:c>
      <x:c r="K13" s="79" t="str">
        <x:f>IF(B13="","",Bills!H13)</x:f>
      </x:c>
      <x:c r="L13" s="82" t="str">
        <x:f>IF(OR(B13="",K13=""),"",IF(K13&lt;='Start Here'!$D$10,0,MAX(1,(YEAR(K13)-YEAR('Start Here'!$D$10))*12+MONTH(K13)-MONTH('Start Here'!$D$10)+IF(DAY(K13)&gt;DAY('Start Here'!$D$10),1,0))))</x:f>
      </x:c>
      <x:c r="M13" s="75" t="str">
        <x:f t="shared" si="3"/>
      </x:c>
      <x:c r="N13" s="75" t="str">
        <x:f t="shared" si="4"/>
      </x:c>
      <x:c r="O13" s="77"/>
      <x:c r="P13" s="75" t="str">
        <x:f t="shared" si="5"/>
      </x:c>
      <x:c r="Q13" s="83" t="str">
        <x:f t="shared" si="6"/>
      </x:c>
      <x:c r="R13" s="82" t="str">
        <x:f>IF(B13="","",IF(I13&lt;0,"NEGATIVE BALANCE",IF(E13&lt;=0,"SET AMOUNT",IF(K13="","SET DATE",IF(J13&lt;=0,"FUNDED",IF(K13&lt;'Start Here'!$D$10,"PAST DUE",IF(K13='Start Here'!$D$10,"DUE TODAY",IF(O13="","PLAN READY",IF(P13&gt;0,"SHORTFALL","ON TRACK")))))))))</x:f>
      </x:c>
    </x:row>
    <x:row r="14" ht="24.75" customHeight="1">
      <x:c r="B14" s="23" t="str">
        <x:f>IF(Bills!C14="","",Bills!B14)</x:f>
      </x:c>
      <x:c r="C14" s="23" t="str">
        <x:f>IF(B14="","",Bills!C14)</x:f>
      </x:c>
      <x:c r="D14" s="23" t="str">
        <x:f>IF(B14="","",Bills!D14)</x:f>
      </x:c>
      <x:c r="E14" s="36" t="str">
        <x:f>IF(B14="","",Bills!E14)</x:f>
      </x:c>
      <x:c r="F14" s="54"/>
      <x:c r="G14" s="36" t="str">
        <x:f>IF(B14="","",SUMIFS('Activity Log'!$E$9:$E$258,'Activity Log'!$C$9:$C$258,B14,'Activity Log'!$D$9:$D$258,"Deposit",'Activity Log'!$G$9:$G$258,"OK"))</x:f>
      </x:c>
      <x:c r="H14" s="36" t="str">
        <x:f>IF(B14="","",SUMIFS('Activity Log'!$E$9:$E$258,'Activity Log'!$C$9:$C$258,B14,'Activity Log'!$D$9:$D$258,"Withdrawal",'Activity Log'!$G$9:$G$258,"OK"))</x:f>
      </x:c>
      <x:c r="I14" s="36" t="str">
        <x:f t="shared" si="1"/>
      </x:c>
      <x:c r="J14" s="36" t="str">
        <x:f t="shared" si="2"/>
      </x:c>
      <x:c r="K14" s="45" t="str">
        <x:f>IF(B14="","",Bills!H14)</x:f>
      </x:c>
      <x:c r="L14" s="48" t="str">
        <x:f>IF(OR(B14="",K14=""),"",IF(K14&lt;='Start Here'!$D$10,0,MAX(1,(YEAR(K14)-YEAR('Start Here'!$D$10))*12+MONTH(K14)-MONTH('Start Here'!$D$10)+IF(DAY(K14)&gt;DAY('Start Here'!$D$10),1,0))))</x:f>
      </x:c>
      <x:c r="M14" s="36" t="str">
        <x:f t="shared" si="3"/>
      </x:c>
      <x:c r="N14" s="36" t="str">
        <x:f t="shared" si="4"/>
      </x:c>
      <x:c r="O14" s="54"/>
      <x:c r="P14" s="36" t="str">
        <x:f t="shared" si="5"/>
      </x:c>
      <x:c r="Q14" s="52" t="str">
        <x:f t="shared" si="6"/>
      </x:c>
      <x:c r="R14" s="48" t="str">
        <x:f>IF(B14="","",IF(I14&lt;0,"NEGATIVE BALANCE",IF(E14&lt;=0,"SET AMOUNT",IF(K14="","SET DATE",IF(J14&lt;=0,"FUNDED",IF(K14&lt;'Start Here'!$D$10,"PAST DUE",IF(K14='Start Here'!$D$10,"DUE TODAY",IF(O14="","PLAN READY",IF(P14&gt;0,"SHORTFALL","ON TRACK")))))))))</x:f>
      </x:c>
    </x:row>
    <x:row r="15" ht="24.75" customHeight="1">
      <x:c r="B15" s="23" t="str">
        <x:f>IF(Bills!C15="","",Bills!B15)</x:f>
      </x:c>
      <x:c r="C15" s="23" t="str">
        <x:f>IF(B15="","",Bills!C15)</x:f>
      </x:c>
      <x:c r="D15" s="23" t="str">
        <x:f>IF(B15="","",Bills!D15)</x:f>
      </x:c>
      <x:c r="E15" s="36" t="str">
        <x:f>IF(B15="","",Bills!E15)</x:f>
      </x:c>
      <x:c r="F15" s="54"/>
      <x:c r="G15" s="36" t="str">
        <x:f>IF(B15="","",SUMIFS('Activity Log'!$E$9:$E$258,'Activity Log'!$C$9:$C$258,B15,'Activity Log'!$D$9:$D$258,"Deposit",'Activity Log'!$G$9:$G$258,"OK"))</x:f>
      </x:c>
      <x:c r="H15" s="36" t="str">
        <x:f>IF(B15="","",SUMIFS('Activity Log'!$E$9:$E$258,'Activity Log'!$C$9:$C$258,B15,'Activity Log'!$D$9:$D$258,"Withdrawal",'Activity Log'!$G$9:$G$258,"OK"))</x:f>
      </x:c>
      <x:c r="I15" s="36" t="str">
        <x:f t="shared" si="1"/>
      </x:c>
      <x:c r="J15" s="36" t="str">
        <x:f t="shared" si="2"/>
      </x:c>
      <x:c r="K15" s="45" t="str">
        <x:f>IF(B15="","",Bills!H15)</x:f>
      </x:c>
      <x:c r="L15" s="48" t="str">
        <x:f>IF(OR(B15="",K15=""),"",IF(K15&lt;='Start Here'!$D$10,0,MAX(1,(YEAR(K15)-YEAR('Start Here'!$D$10))*12+MONTH(K15)-MONTH('Start Here'!$D$10)+IF(DAY(K15)&gt;DAY('Start Here'!$D$10),1,0))))</x:f>
      </x:c>
      <x:c r="M15" s="36" t="str">
        <x:f t="shared" si="3"/>
      </x:c>
      <x:c r="N15" s="36" t="str">
        <x:f t="shared" si="4"/>
      </x:c>
      <x:c r="O15" s="54"/>
      <x:c r="P15" s="36" t="str">
        <x:f t="shared" si="5"/>
      </x:c>
      <x:c r="Q15" s="52" t="str">
        <x:f t="shared" si="6"/>
      </x:c>
      <x:c r="R15" s="48" t="str">
        <x:f>IF(B15="","",IF(I15&lt;0,"NEGATIVE BALANCE",IF(E15&lt;=0,"SET AMOUNT",IF(K15="","SET DATE",IF(J15&lt;=0,"FUNDED",IF(K15&lt;'Start Here'!$D$10,"PAST DUE",IF(K15='Start Here'!$D$10,"DUE TODAY",IF(O15="","PLAN READY",IF(P15&gt;0,"SHORTFALL","ON TRACK")))))))))</x:f>
      </x:c>
    </x:row>
    <x:row r="16" ht="24.75" customHeight="1">
      <x:c r="B16" s="23" t="str">
        <x:f>IF(Bills!C16="","",Bills!B16)</x:f>
      </x:c>
      <x:c r="C16" s="23" t="str">
        <x:f>IF(B16="","",Bills!C16)</x:f>
      </x:c>
      <x:c r="D16" s="23" t="str">
        <x:f>IF(B16="","",Bills!D16)</x:f>
      </x:c>
      <x:c r="E16" s="36" t="str">
        <x:f>IF(B16="","",Bills!E16)</x:f>
      </x:c>
      <x:c r="F16" s="54"/>
      <x:c r="G16" s="36" t="str">
        <x:f>IF(B16="","",SUMIFS('Activity Log'!$E$9:$E$258,'Activity Log'!$C$9:$C$258,B16,'Activity Log'!$D$9:$D$258,"Deposit",'Activity Log'!$G$9:$G$258,"OK"))</x:f>
      </x:c>
      <x:c r="H16" s="36" t="str">
        <x:f>IF(B16="","",SUMIFS('Activity Log'!$E$9:$E$258,'Activity Log'!$C$9:$C$258,B16,'Activity Log'!$D$9:$D$258,"Withdrawal",'Activity Log'!$G$9:$G$258,"OK"))</x:f>
      </x:c>
      <x:c r="I16" s="36" t="str">
        <x:f t="shared" si="1"/>
      </x:c>
      <x:c r="J16" s="36" t="str">
        <x:f t="shared" si="2"/>
      </x:c>
      <x:c r="K16" s="45" t="str">
        <x:f>IF(B16="","",Bills!H16)</x:f>
      </x:c>
      <x:c r="L16" s="48" t="str">
        <x:f>IF(OR(B16="",K16=""),"",IF(K16&lt;='Start Here'!$D$10,0,MAX(1,(YEAR(K16)-YEAR('Start Here'!$D$10))*12+MONTH(K16)-MONTH('Start Here'!$D$10)+IF(DAY(K16)&gt;DAY('Start Here'!$D$10),1,0))))</x:f>
      </x:c>
      <x:c r="M16" s="36" t="str">
        <x:f t="shared" si="3"/>
      </x:c>
      <x:c r="N16" s="36" t="str">
        <x:f t="shared" si="4"/>
      </x:c>
      <x:c r="O16" s="54"/>
      <x:c r="P16" s="36" t="str">
        <x:f t="shared" si="5"/>
      </x:c>
      <x:c r="Q16" s="52" t="str">
        <x:f t="shared" si="6"/>
      </x:c>
      <x:c r="R16" s="48" t="str">
        <x:f>IF(B16="","",IF(I16&lt;0,"NEGATIVE BALANCE",IF(E16&lt;=0,"SET AMOUNT",IF(K16="","SET DATE",IF(J16&lt;=0,"FUNDED",IF(K16&lt;'Start Here'!$D$10,"PAST DUE",IF(K16='Start Here'!$D$10,"DUE TODAY",IF(O16="","PLAN READY",IF(P16&gt;0,"SHORTFALL","ON TRACK")))))))))</x:f>
      </x:c>
    </x:row>
    <x:row r="17" ht="24.75" customHeight="1">
      <x:c r="B17" s="23" t="str">
        <x:f>IF(Bills!C17="","",Bills!B17)</x:f>
      </x:c>
      <x:c r="C17" s="23" t="str">
        <x:f>IF(B17="","",Bills!C17)</x:f>
      </x:c>
      <x:c r="D17" s="23" t="str">
        <x:f>IF(B17="","",Bills!D17)</x:f>
      </x:c>
      <x:c r="E17" s="36" t="str">
        <x:f>IF(B17="","",Bills!E17)</x:f>
      </x:c>
      <x:c r="F17" s="54"/>
      <x:c r="G17" s="36" t="str">
        <x:f>IF(B17="","",SUMIFS('Activity Log'!$E$9:$E$258,'Activity Log'!$C$9:$C$258,B17,'Activity Log'!$D$9:$D$258,"Deposit",'Activity Log'!$G$9:$G$258,"OK"))</x:f>
      </x:c>
      <x:c r="H17" s="36" t="str">
        <x:f>IF(B17="","",SUMIFS('Activity Log'!$E$9:$E$258,'Activity Log'!$C$9:$C$258,B17,'Activity Log'!$D$9:$D$258,"Withdrawal",'Activity Log'!$G$9:$G$258,"OK"))</x:f>
      </x:c>
      <x:c r="I17" s="36" t="str">
        <x:f t="shared" si="1"/>
      </x:c>
      <x:c r="J17" s="36" t="str">
        <x:f t="shared" si="2"/>
      </x:c>
      <x:c r="K17" s="45" t="str">
        <x:f>IF(B17="","",Bills!H17)</x:f>
      </x:c>
      <x:c r="L17" s="48" t="str">
        <x:f>IF(OR(B17="",K17=""),"",IF(K17&lt;='Start Here'!$D$10,0,MAX(1,(YEAR(K17)-YEAR('Start Here'!$D$10))*12+MONTH(K17)-MONTH('Start Here'!$D$10)+IF(DAY(K17)&gt;DAY('Start Here'!$D$10),1,0))))</x:f>
      </x:c>
      <x:c r="M17" s="36" t="str">
        <x:f t="shared" si="3"/>
      </x:c>
      <x:c r="N17" s="36" t="str">
        <x:f t="shared" si="4"/>
      </x:c>
      <x:c r="O17" s="54"/>
      <x:c r="P17" s="36" t="str">
        <x:f t="shared" si="5"/>
      </x:c>
      <x:c r="Q17" s="52" t="str">
        <x:f t="shared" si="6"/>
      </x:c>
      <x:c r="R17" s="48" t="str">
        <x:f>IF(B17="","",IF(I17&lt;0,"NEGATIVE BALANCE",IF(E17&lt;=0,"SET AMOUNT",IF(K17="","SET DATE",IF(J17&lt;=0,"FUNDED",IF(K17&lt;'Start Here'!$D$10,"PAST DUE",IF(K17='Start Here'!$D$10,"DUE TODAY",IF(O17="","PLAN READY",IF(P17&gt;0,"SHORTFALL","ON TRACK")))))))))</x:f>
      </x:c>
    </x:row>
    <x:row r="18" ht="24.75" customHeight="1">
      <x:c r="B18" s="74" t="str">
        <x:f>IF(Bills!C18="","",Bills!B18)</x:f>
      </x:c>
      <x:c r="C18" s="74" t="str">
        <x:f>IF(B18="","",Bills!C18)</x:f>
      </x:c>
      <x:c r="D18" s="74" t="str">
        <x:f>IF(B18="","",Bills!D18)</x:f>
      </x:c>
      <x:c r="E18" s="75" t="str">
        <x:f>IF(B18="","",Bills!E18)</x:f>
      </x:c>
      <x:c r="F18" s="77"/>
      <x:c r="G18" s="75" t="str">
        <x:f>IF(B18="","",SUMIFS('Activity Log'!$E$9:$E$258,'Activity Log'!$C$9:$C$258,B18,'Activity Log'!$D$9:$D$258,"Deposit",'Activity Log'!$G$9:$G$258,"OK"))</x:f>
      </x:c>
      <x:c r="H18" s="75" t="str">
        <x:f>IF(B18="","",SUMIFS('Activity Log'!$E$9:$E$258,'Activity Log'!$C$9:$C$258,B18,'Activity Log'!$D$9:$D$258,"Withdrawal",'Activity Log'!$G$9:$G$258,"OK"))</x:f>
      </x:c>
      <x:c r="I18" s="75" t="str">
        <x:f t="shared" si="1"/>
      </x:c>
      <x:c r="J18" s="75" t="str">
        <x:f t="shared" si="2"/>
      </x:c>
      <x:c r="K18" s="79" t="str">
        <x:f>IF(B18="","",Bills!H18)</x:f>
      </x:c>
      <x:c r="L18" s="82" t="str">
        <x:f>IF(OR(B18="",K18=""),"",IF(K18&lt;='Start Here'!$D$10,0,MAX(1,(YEAR(K18)-YEAR('Start Here'!$D$10))*12+MONTH(K18)-MONTH('Start Here'!$D$10)+IF(DAY(K18)&gt;DAY('Start Here'!$D$10),1,0))))</x:f>
      </x:c>
      <x:c r="M18" s="75" t="str">
        <x:f t="shared" si="3"/>
      </x:c>
      <x:c r="N18" s="75" t="str">
        <x:f t="shared" si="4"/>
      </x:c>
      <x:c r="O18" s="77"/>
      <x:c r="P18" s="75" t="str">
        <x:f t="shared" si="5"/>
      </x:c>
      <x:c r="Q18" s="83" t="str">
        <x:f t="shared" si="6"/>
      </x:c>
      <x:c r="R18" s="82" t="str">
        <x:f>IF(B18="","",IF(I18&lt;0,"NEGATIVE BALANCE",IF(E18&lt;=0,"SET AMOUNT",IF(K18="","SET DATE",IF(J18&lt;=0,"FUNDED",IF(K18&lt;'Start Here'!$D$10,"PAST DUE",IF(K18='Start Here'!$D$10,"DUE TODAY",IF(O18="","PLAN READY",IF(P18&gt;0,"SHORTFALL","ON TRACK")))))))))</x:f>
      </x:c>
    </x:row>
    <x:row r="19" ht="24.75" customHeight="1">
      <x:c r="B19" s="23" t="str">
        <x:f>IF(Bills!C19="","",Bills!B19)</x:f>
      </x:c>
      <x:c r="C19" s="23" t="str">
        <x:f>IF(B19="","",Bills!C19)</x:f>
      </x:c>
      <x:c r="D19" s="23" t="str">
        <x:f>IF(B19="","",Bills!D19)</x:f>
      </x:c>
      <x:c r="E19" s="36" t="str">
        <x:f>IF(B19="","",Bills!E19)</x:f>
      </x:c>
      <x:c r="F19" s="54"/>
      <x:c r="G19" s="36" t="str">
        <x:f>IF(B19="","",SUMIFS('Activity Log'!$E$9:$E$258,'Activity Log'!$C$9:$C$258,B19,'Activity Log'!$D$9:$D$258,"Deposit",'Activity Log'!$G$9:$G$258,"OK"))</x:f>
      </x:c>
      <x:c r="H19" s="36" t="str">
        <x:f>IF(B19="","",SUMIFS('Activity Log'!$E$9:$E$258,'Activity Log'!$C$9:$C$258,B19,'Activity Log'!$D$9:$D$258,"Withdrawal",'Activity Log'!$G$9:$G$258,"OK"))</x:f>
      </x:c>
      <x:c r="I19" s="36" t="str">
        <x:f t="shared" si="1"/>
      </x:c>
      <x:c r="J19" s="36" t="str">
        <x:f t="shared" si="2"/>
      </x:c>
      <x:c r="K19" s="45" t="str">
        <x:f>IF(B19="","",Bills!H19)</x:f>
      </x:c>
      <x:c r="L19" s="48" t="str">
        <x:f>IF(OR(B19="",K19=""),"",IF(K19&lt;='Start Here'!$D$10,0,MAX(1,(YEAR(K19)-YEAR('Start Here'!$D$10))*12+MONTH(K19)-MONTH('Start Here'!$D$10)+IF(DAY(K19)&gt;DAY('Start Here'!$D$10),1,0))))</x:f>
      </x:c>
      <x:c r="M19" s="36" t="str">
        <x:f t="shared" si="3"/>
      </x:c>
      <x:c r="N19" s="36" t="str">
        <x:f t="shared" si="4"/>
      </x:c>
      <x:c r="O19" s="54"/>
      <x:c r="P19" s="36" t="str">
        <x:f t="shared" si="5"/>
      </x:c>
      <x:c r="Q19" s="52" t="str">
        <x:f t="shared" si="6"/>
      </x:c>
      <x:c r="R19" s="48" t="str">
        <x:f>IF(B19="","",IF(I19&lt;0,"NEGATIVE BALANCE",IF(E19&lt;=0,"SET AMOUNT",IF(K19="","SET DATE",IF(J19&lt;=0,"FUNDED",IF(K19&lt;'Start Here'!$D$10,"PAST DUE",IF(K19='Start Here'!$D$10,"DUE TODAY",IF(O19="","PLAN READY",IF(P19&gt;0,"SHORTFALL","ON TRACK")))))))))</x:f>
      </x:c>
    </x:row>
    <x:row r="20" ht="24.75" customHeight="1">
      <x:c r="B20" s="23" t="str">
        <x:f>IF(Bills!C20="","",Bills!B20)</x:f>
      </x:c>
      <x:c r="C20" s="23" t="str">
        <x:f>IF(B20="","",Bills!C20)</x:f>
      </x:c>
      <x:c r="D20" s="23" t="str">
        <x:f>IF(B20="","",Bills!D20)</x:f>
      </x:c>
      <x:c r="E20" s="36" t="str">
        <x:f>IF(B20="","",Bills!E20)</x:f>
      </x:c>
      <x:c r="F20" s="54"/>
      <x:c r="G20" s="36" t="str">
        <x:f>IF(B20="","",SUMIFS('Activity Log'!$E$9:$E$258,'Activity Log'!$C$9:$C$258,B20,'Activity Log'!$D$9:$D$258,"Deposit",'Activity Log'!$G$9:$G$258,"OK"))</x:f>
      </x:c>
      <x:c r="H20" s="36" t="str">
        <x:f>IF(B20="","",SUMIFS('Activity Log'!$E$9:$E$258,'Activity Log'!$C$9:$C$258,B20,'Activity Log'!$D$9:$D$258,"Withdrawal",'Activity Log'!$G$9:$G$258,"OK"))</x:f>
      </x:c>
      <x:c r="I20" s="36" t="str">
        <x:f t="shared" si="1"/>
      </x:c>
      <x:c r="J20" s="36" t="str">
        <x:f t="shared" si="2"/>
      </x:c>
      <x:c r="K20" s="45" t="str">
        <x:f>IF(B20="","",Bills!H20)</x:f>
      </x:c>
      <x:c r="L20" s="48" t="str">
        <x:f>IF(OR(B20="",K20=""),"",IF(K20&lt;='Start Here'!$D$10,0,MAX(1,(YEAR(K20)-YEAR('Start Here'!$D$10))*12+MONTH(K20)-MONTH('Start Here'!$D$10)+IF(DAY(K20)&gt;DAY('Start Here'!$D$10),1,0))))</x:f>
      </x:c>
      <x:c r="M20" s="36" t="str">
        <x:f t="shared" si="3"/>
      </x:c>
      <x:c r="N20" s="36" t="str">
        <x:f t="shared" si="4"/>
      </x:c>
      <x:c r="O20" s="54"/>
      <x:c r="P20" s="36" t="str">
        <x:f t="shared" si="5"/>
      </x:c>
      <x:c r="Q20" s="52" t="str">
        <x:f t="shared" si="6"/>
      </x:c>
      <x:c r="R20" s="48" t="str">
        <x:f>IF(B20="","",IF(I20&lt;0,"NEGATIVE BALANCE",IF(E20&lt;=0,"SET AMOUNT",IF(K20="","SET DATE",IF(J20&lt;=0,"FUNDED",IF(K20&lt;'Start Here'!$D$10,"PAST DUE",IF(K20='Start Here'!$D$10,"DUE TODAY",IF(O20="","PLAN READY",IF(P20&gt;0,"SHORTFALL","ON TRACK")))))))))</x:f>
      </x:c>
    </x:row>
    <x:row r="21" ht="24.75" customHeight="1">
      <x:c r="B21" s="23" t="str">
        <x:f>IF(Bills!C21="","",Bills!B21)</x:f>
      </x:c>
      <x:c r="C21" s="23" t="str">
        <x:f>IF(B21="","",Bills!C21)</x:f>
      </x:c>
      <x:c r="D21" s="23" t="str">
        <x:f>IF(B21="","",Bills!D21)</x:f>
      </x:c>
      <x:c r="E21" s="36" t="str">
        <x:f>IF(B21="","",Bills!E21)</x:f>
      </x:c>
      <x:c r="F21" s="54"/>
      <x:c r="G21" s="36" t="str">
        <x:f>IF(B21="","",SUMIFS('Activity Log'!$E$9:$E$258,'Activity Log'!$C$9:$C$258,B21,'Activity Log'!$D$9:$D$258,"Deposit",'Activity Log'!$G$9:$G$258,"OK"))</x:f>
      </x:c>
      <x:c r="H21" s="36" t="str">
        <x:f>IF(B21="","",SUMIFS('Activity Log'!$E$9:$E$258,'Activity Log'!$C$9:$C$258,B21,'Activity Log'!$D$9:$D$258,"Withdrawal",'Activity Log'!$G$9:$G$258,"OK"))</x:f>
      </x:c>
      <x:c r="I21" s="36" t="str">
        <x:f t="shared" si="1"/>
      </x:c>
      <x:c r="J21" s="36" t="str">
        <x:f t="shared" si="2"/>
      </x:c>
      <x:c r="K21" s="45" t="str">
        <x:f>IF(B21="","",Bills!H21)</x:f>
      </x:c>
      <x:c r="L21" s="48" t="str">
        <x:f>IF(OR(B21="",K21=""),"",IF(K21&lt;='Start Here'!$D$10,0,MAX(1,(YEAR(K21)-YEAR('Start Here'!$D$10))*12+MONTH(K21)-MONTH('Start Here'!$D$10)+IF(DAY(K21)&gt;DAY('Start Here'!$D$10),1,0))))</x:f>
      </x:c>
      <x:c r="M21" s="36" t="str">
        <x:f t="shared" si="3"/>
      </x:c>
      <x:c r="N21" s="36" t="str">
        <x:f t="shared" si="4"/>
      </x:c>
      <x:c r="O21" s="54"/>
      <x:c r="P21" s="36" t="str">
        <x:f t="shared" si="5"/>
      </x:c>
      <x:c r="Q21" s="52" t="str">
        <x:f t="shared" si="6"/>
      </x:c>
      <x:c r="R21" s="48" t="str">
        <x:f>IF(B21="","",IF(I21&lt;0,"NEGATIVE BALANCE",IF(E21&lt;=0,"SET AMOUNT",IF(K21="","SET DATE",IF(J21&lt;=0,"FUNDED",IF(K21&lt;'Start Here'!$D$10,"PAST DUE",IF(K21='Start Here'!$D$10,"DUE TODAY",IF(O21="","PLAN READY",IF(P21&gt;0,"SHORTFALL","ON TRACK")))))))))</x:f>
      </x:c>
    </x:row>
    <x:row r="22" ht="24.75" customHeight="1">
      <x:c r="B22" s="23" t="str">
        <x:f>IF(Bills!C22="","",Bills!B22)</x:f>
      </x:c>
      <x:c r="C22" s="23" t="str">
        <x:f>IF(B22="","",Bills!C22)</x:f>
      </x:c>
      <x:c r="D22" s="23" t="str">
        <x:f>IF(B22="","",Bills!D22)</x:f>
      </x:c>
      <x:c r="E22" s="36" t="str">
        <x:f>IF(B22="","",Bills!E22)</x:f>
      </x:c>
      <x:c r="F22" s="54"/>
      <x:c r="G22" s="36" t="str">
        <x:f>IF(B22="","",SUMIFS('Activity Log'!$E$9:$E$258,'Activity Log'!$C$9:$C$258,B22,'Activity Log'!$D$9:$D$258,"Deposit",'Activity Log'!$G$9:$G$258,"OK"))</x:f>
      </x:c>
      <x:c r="H22" s="36" t="str">
        <x:f>IF(B22="","",SUMIFS('Activity Log'!$E$9:$E$258,'Activity Log'!$C$9:$C$258,B22,'Activity Log'!$D$9:$D$258,"Withdrawal",'Activity Log'!$G$9:$G$258,"OK"))</x:f>
      </x:c>
      <x:c r="I22" s="36" t="str">
        <x:f t="shared" si="1"/>
      </x:c>
      <x:c r="J22" s="36" t="str">
        <x:f t="shared" si="2"/>
      </x:c>
      <x:c r="K22" s="45" t="str">
        <x:f>IF(B22="","",Bills!H22)</x:f>
      </x:c>
      <x:c r="L22" s="48" t="str">
        <x:f>IF(OR(B22="",K22=""),"",IF(K22&lt;='Start Here'!$D$10,0,MAX(1,(YEAR(K22)-YEAR('Start Here'!$D$10))*12+MONTH(K22)-MONTH('Start Here'!$D$10)+IF(DAY(K22)&gt;DAY('Start Here'!$D$10),1,0))))</x:f>
      </x:c>
      <x:c r="M22" s="36" t="str">
        <x:f t="shared" si="3"/>
      </x:c>
      <x:c r="N22" s="36" t="str">
        <x:f t="shared" si="4"/>
      </x:c>
      <x:c r="O22" s="54"/>
      <x:c r="P22" s="36" t="str">
        <x:f t="shared" si="5"/>
      </x:c>
      <x:c r="Q22" s="52" t="str">
        <x:f t="shared" si="6"/>
      </x:c>
      <x:c r="R22" s="48" t="str">
        <x:f>IF(B22="","",IF(I22&lt;0,"NEGATIVE BALANCE",IF(E22&lt;=0,"SET AMOUNT",IF(K22="","SET DATE",IF(J22&lt;=0,"FUNDED",IF(K22&lt;'Start Here'!$D$10,"PAST DUE",IF(K22='Start Here'!$D$10,"DUE TODAY",IF(O22="","PLAN READY",IF(P22&gt;0,"SHORTFALL","ON TRACK")))))))))</x:f>
      </x:c>
    </x:row>
    <x:row r="23" ht="24.75" customHeight="1">
      <x:c r="B23" s="74" t="str">
        <x:f>IF(Bills!C23="","",Bills!B23)</x:f>
      </x:c>
      <x:c r="C23" s="74" t="str">
        <x:f>IF(B23="","",Bills!C23)</x:f>
      </x:c>
      <x:c r="D23" s="74" t="str">
        <x:f>IF(B23="","",Bills!D23)</x:f>
      </x:c>
      <x:c r="E23" s="75" t="str">
        <x:f>IF(B23="","",Bills!E23)</x:f>
      </x:c>
      <x:c r="F23" s="77"/>
      <x:c r="G23" s="75" t="str">
        <x:f>IF(B23="","",SUMIFS('Activity Log'!$E$9:$E$258,'Activity Log'!$C$9:$C$258,B23,'Activity Log'!$D$9:$D$258,"Deposit",'Activity Log'!$G$9:$G$258,"OK"))</x:f>
      </x:c>
      <x:c r="H23" s="75" t="str">
        <x:f>IF(B23="","",SUMIFS('Activity Log'!$E$9:$E$258,'Activity Log'!$C$9:$C$258,B23,'Activity Log'!$D$9:$D$258,"Withdrawal",'Activity Log'!$G$9:$G$258,"OK"))</x:f>
      </x:c>
      <x:c r="I23" s="75" t="str">
        <x:f t="shared" si="1"/>
      </x:c>
      <x:c r="J23" s="75" t="str">
        <x:f t="shared" si="2"/>
      </x:c>
      <x:c r="K23" s="79" t="str">
        <x:f>IF(B23="","",Bills!H23)</x:f>
      </x:c>
      <x:c r="L23" s="82" t="str">
        <x:f>IF(OR(B23="",K23=""),"",IF(K23&lt;='Start Here'!$D$10,0,MAX(1,(YEAR(K23)-YEAR('Start Here'!$D$10))*12+MONTH(K23)-MONTH('Start Here'!$D$10)+IF(DAY(K23)&gt;DAY('Start Here'!$D$10),1,0))))</x:f>
      </x:c>
      <x:c r="M23" s="75" t="str">
        <x:f t="shared" si="3"/>
      </x:c>
      <x:c r="N23" s="75" t="str">
        <x:f t="shared" si="4"/>
      </x:c>
      <x:c r="O23" s="77"/>
      <x:c r="P23" s="75" t="str">
        <x:f t="shared" si="5"/>
      </x:c>
      <x:c r="Q23" s="83" t="str">
        <x:f t="shared" si="6"/>
      </x:c>
      <x:c r="R23" s="82" t="str">
        <x:f>IF(B23="","",IF(I23&lt;0,"NEGATIVE BALANCE",IF(E23&lt;=0,"SET AMOUNT",IF(K23="","SET DATE",IF(J23&lt;=0,"FUNDED",IF(K23&lt;'Start Here'!$D$10,"PAST DUE",IF(K23='Start Here'!$D$10,"DUE TODAY",IF(O23="","PLAN READY",IF(P23&gt;0,"SHORTFALL","ON TRACK")))))))))</x:f>
      </x:c>
    </x:row>
    <x:row r="24" ht="24.75" customHeight="1">
      <x:c r="B24" s="23" t="str">
        <x:f>IF(Bills!C24="","",Bills!B24)</x:f>
      </x:c>
      <x:c r="C24" s="23" t="str">
        <x:f>IF(B24="","",Bills!C24)</x:f>
      </x:c>
      <x:c r="D24" s="23" t="str">
        <x:f>IF(B24="","",Bills!D24)</x:f>
      </x:c>
      <x:c r="E24" s="36" t="str">
        <x:f>IF(B24="","",Bills!E24)</x:f>
      </x:c>
      <x:c r="F24" s="54"/>
      <x:c r="G24" s="36" t="str">
        <x:f>IF(B24="","",SUMIFS('Activity Log'!$E$9:$E$258,'Activity Log'!$C$9:$C$258,B24,'Activity Log'!$D$9:$D$258,"Deposit",'Activity Log'!$G$9:$G$258,"OK"))</x:f>
      </x:c>
      <x:c r="H24" s="36" t="str">
        <x:f>IF(B24="","",SUMIFS('Activity Log'!$E$9:$E$258,'Activity Log'!$C$9:$C$258,B24,'Activity Log'!$D$9:$D$258,"Withdrawal",'Activity Log'!$G$9:$G$258,"OK"))</x:f>
      </x:c>
      <x:c r="I24" s="36" t="str">
        <x:f t="shared" si="1"/>
      </x:c>
      <x:c r="J24" s="36" t="str">
        <x:f t="shared" si="2"/>
      </x:c>
      <x:c r="K24" s="45" t="str">
        <x:f>IF(B24="","",Bills!H24)</x:f>
      </x:c>
      <x:c r="L24" s="48" t="str">
        <x:f>IF(OR(B24="",K24=""),"",IF(K24&lt;='Start Here'!$D$10,0,MAX(1,(YEAR(K24)-YEAR('Start Here'!$D$10))*12+MONTH(K24)-MONTH('Start Here'!$D$10)+IF(DAY(K24)&gt;DAY('Start Here'!$D$10),1,0))))</x:f>
      </x:c>
      <x:c r="M24" s="36" t="str">
        <x:f t="shared" si="3"/>
      </x:c>
      <x:c r="N24" s="36" t="str">
        <x:f t="shared" si="4"/>
      </x:c>
      <x:c r="O24" s="54"/>
      <x:c r="P24" s="36" t="str">
        <x:f t="shared" si="5"/>
      </x:c>
      <x:c r="Q24" s="52" t="str">
        <x:f t="shared" si="6"/>
      </x:c>
      <x:c r="R24" s="48" t="str">
        <x:f>IF(B24="","",IF(I24&lt;0,"NEGATIVE BALANCE",IF(E24&lt;=0,"SET AMOUNT",IF(K24="","SET DATE",IF(J24&lt;=0,"FUNDED",IF(K24&lt;'Start Here'!$D$10,"PAST DUE",IF(K24='Start Here'!$D$10,"DUE TODAY",IF(O24="","PLAN READY",IF(P24&gt;0,"SHORTFALL","ON TRACK")))))))))</x:f>
      </x:c>
    </x:row>
    <x:row r="25" ht="24.75" customHeight="1">
      <x:c r="B25" s="23" t="str">
        <x:f>IF(Bills!C25="","",Bills!B25)</x:f>
      </x:c>
      <x:c r="C25" s="23" t="str">
        <x:f>IF(B25="","",Bills!C25)</x:f>
      </x:c>
      <x:c r="D25" s="23" t="str">
        <x:f>IF(B25="","",Bills!D25)</x:f>
      </x:c>
      <x:c r="E25" s="36" t="str">
        <x:f>IF(B25="","",Bills!E25)</x:f>
      </x:c>
      <x:c r="F25" s="54"/>
      <x:c r="G25" s="36" t="str">
        <x:f>IF(B25="","",SUMIFS('Activity Log'!$E$9:$E$258,'Activity Log'!$C$9:$C$258,B25,'Activity Log'!$D$9:$D$258,"Deposit",'Activity Log'!$G$9:$G$258,"OK"))</x:f>
      </x:c>
      <x:c r="H25" s="36" t="str">
        <x:f>IF(B25="","",SUMIFS('Activity Log'!$E$9:$E$258,'Activity Log'!$C$9:$C$258,B25,'Activity Log'!$D$9:$D$258,"Withdrawal",'Activity Log'!$G$9:$G$258,"OK"))</x:f>
      </x:c>
      <x:c r="I25" s="36" t="str">
        <x:f t="shared" si="1"/>
      </x:c>
      <x:c r="J25" s="36" t="str">
        <x:f t="shared" si="2"/>
      </x:c>
      <x:c r="K25" s="45" t="str">
        <x:f>IF(B25="","",Bills!H25)</x:f>
      </x:c>
      <x:c r="L25" s="48" t="str">
        <x:f>IF(OR(B25="",K25=""),"",IF(K25&lt;='Start Here'!$D$10,0,MAX(1,(YEAR(K25)-YEAR('Start Here'!$D$10))*12+MONTH(K25)-MONTH('Start Here'!$D$10)+IF(DAY(K25)&gt;DAY('Start Here'!$D$10),1,0))))</x:f>
      </x:c>
      <x:c r="M25" s="36" t="str">
        <x:f t="shared" si="3"/>
      </x:c>
      <x:c r="N25" s="36" t="str">
        <x:f t="shared" si="4"/>
      </x:c>
      <x:c r="O25" s="54"/>
      <x:c r="P25" s="36" t="str">
        <x:f t="shared" si="5"/>
      </x:c>
      <x:c r="Q25" s="52" t="str">
        <x:f t="shared" si="6"/>
      </x:c>
      <x:c r="R25" s="48" t="str">
        <x:f>IF(B25="","",IF(I25&lt;0,"NEGATIVE BALANCE",IF(E25&lt;=0,"SET AMOUNT",IF(K25="","SET DATE",IF(J25&lt;=0,"FUNDED",IF(K25&lt;'Start Here'!$D$10,"PAST DUE",IF(K25='Start Here'!$D$10,"DUE TODAY",IF(O25="","PLAN READY",IF(P25&gt;0,"SHORTFALL","ON TRACK")))))))))</x:f>
      </x:c>
    </x:row>
    <x:row r="26" ht="24.75" customHeight="1">
      <x:c r="B26" s="23" t="str">
        <x:f>IF(Bills!C26="","",Bills!B26)</x:f>
      </x:c>
      <x:c r="C26" s="23" t="str">
        <x:f>IF(B26="","",Bills!C26)</x:f>
      </x:c>
      <x:c r="D26" s="23" t="str">
        <x:f>IF(B26="","",Bills!D26)</x:f>
      </x:c>
      <x:c r="E26" s="36" t="str">
        <x:f>IF(B26="","",Bills!E26)</x:f>
      </x:c>
      <x:c r="F26" s="54"/>
      <x:c r="G26" s="36" t="str">
        <x:f>IF(B26="","",SUMIFS('Activity Log'!$E$9:$E$258,'Activity Log'!$C$9:$C$258,B26,'Activity Log'!$D$9:$D$258,"Deposit",'Activity Log'!$G$9:$G$258,"OK"))</x:f>
      </x:c>
      <x:c r="H26" s="36" t="str">
        <x:f>IF(B26="","",SUMIFS('Activity Log'!$E$9:$E$258,'Activity Log'!$C$9:$C$258,B26,'Activity Log'!$D$9:$D$258,"Withdrawal",'Activity Log'!$G$9:$G$258,"OK"))</x:f>
      </x:c>
      <x:c r="I26" s="36" t="str">
        <x:f t="shared" si="1"/>
      </x:c>
      <x:c r="J26" s="36" t="str">
        <x:f t="shared" si="2"/>
      </x:c>
      <x:c r="K26" s="45" t="str">
        <x:f>IF(B26="","",Bills!H26)</x:f>
      </x:c>
      <x:c r="L26" s="48" t="str">
        <x:f>IF(OR(B26="",K26=""),"",IF(K26&lt;='Start Here'!$D$10,0,MAX(1,(YEAR(K26)-YEAR('Start Here'!$D$10))*12+MONTH(K26)-MONTH('Start Here'!$D$10)+IF(DAY(K26)&gt;DAY('Start Here'!$D$10),1,0))))</x:f>
      </x:c>
      <x:c r="M26" s="36" t="str">
        <x:f t="shared" si="3"/>
      </x:c>
      <x:c r="N26" s="36" t="str">
        <x:f t="shared" si="4"/>
      </x:c>
      <x:c r="O26" s="54"/>
      <x:c r="P26" s="36" t="str">
        <x:f t="shared" si="5"/>
      </x:c>
      <x:c r="Q26" s="52" t="str">
        <x:f t="shared" si="6"/>
      </x:c>
      <x:c r="R26" s="48" t="str">
        <x:f>IF(B26="","",IF(I26&lt;0,"NEGATIVE BALANCE",IF(E26&lt;=0,"SET AMOUNT",IF(K26="","SET DATE",IF(J26&lt;=0,"FUNDED",IF(K26&lt;'Start Here'!$D$10,"PAST DUE",IF(K26='Start Here'!$D$10,"DUE TODAY",IF(O26="","PLAN READY",IF(P26&gt;0,"SHORTFALL","ON TRACK")))))))))</x:f>
      </x:c>
    </x:row>
    <x:row r="27" ht="24.75" customHeight="1">
      <x:c r="B27" s="23" t="str">
        <x:f>IF(Bills!C27="","",Bills!B27)</x:f>
      </x:c>
      <x:c r="C27" s="23" t="str">
        <x:f>IF(B27="","",Bills!C27)</x:f>
      </x:c>
      <x:c r="D27" s="23" t="str">
        <x:f>IF(B27="","",Bills!D27)</x:f>
      </x:c>
      <x:c r="E27" s="36" t="str">
        <x:f>IF(B27="","",Bills!E27)</x:f>
      </x:c>
      <x:c r="F27" s="54"/>
      <x:c r="G27" s="36" t="str">
        <x:f>IF(B27="","",SUMIFS('Activity Log'!$E$9:$E$258,'Activity Log'!$C$9:$C$258,B27,'Activity Log'!$D$9:$D$258,"Deposit",'Activity Log'!$G$9:$G$258,"OK"))</x:f>
      </x:c>
      <x:c r="H27" s="36" t="str">
        <x:f>IF(B27="","",SUMIFS('Activity Log'!$E$9:$E$258,'Activity Log'!$C$9:$C$258,B27,'Activity Log'!$D$9:$D$258,"Withdrawal",'Activity Log'!$G$9:$G$258,"OK"))</x:f>
      </x:c>
      <x:c r="I27" s="36" t="str">
        <x:f t="shared" si="1"/>
      </x:c>
      <x:c r="J27" s="36" t="str">
        <x:f t="shared" si="2"/>
      </x:c>
      <x:c r="K27" s="45" t="str">
        <x:f>IF(B27="","",Bills!H27)</x:f>
      </x:c>
      <x:c r="L27" s="48" t="str">
        <x:f>IF(OR(B27="",K27=""),"",IF(K27&lt;='Start Here'!$D$10,0,MAX(1,(YEAR(K27)-YEAR('Start Here'!$D$10))*12+MONTH(K27)-MONTH('Start Here'!$D$10)+IF(DAY(K27)&gt;DAY('Start Here'!$D$10),1,0))))</x:f>
      </x:c>
      <x:c r="M27" s="36" t="str">
        <x:f t="shared" si="3"/>
      </x:c>
      <x:c r="N27" s="36" t="str">
        <x:f t="shared" si="4"/>
      </x:c>
      <x:c r="O27" s="54"/>
      <x:c r="P27" s="36" t="str">
        <x:f t="shared" si="5"/>
      </x:c>
      <x:c r="Q27" s="52" t="str">
        <x:f t="shared" si="6"/>
      </x:c>
      <x:c r="R27" s="48" t="str">
        <x:f>IF(B27="","",IF(I27&lt;0,"NEGATIVE BALANCE",IF(E27&lt;=0,"SET AMOUNT",IF(K27="","SET DATE",IF(J27&lt;=0,"FUNDED",IF(K27&lt;'Start Here'!$D$10,"PAST DUE",IF(K27='Start Here'!$D$10,"DUE TODAY",IF(O27="","PLAN READY",IF(P27&gt;0,"SHORTFALL","ON TRACK")))))))))</x:f>
      </x:c>
    </x:row>
    <x:row r="28" ht="24.75" customHeight="1">
      <x:c r="B28" s="74" t="str">
        <x:f>IF(Bills!C28="","",Bills!B28)</x:f>
      </x:c>
      <x:c r="C28" s="74" t="str">
        <x:f>IF(B28="","",Bills!C28)</x:f>
      </x:c>
      <x:c r="D28" s="74" t="str">
        <x:f>IF(B28="","",Bills!D28)</x:f>
      </x:c>
      <x:c r="E28" s="75" t="str">
        <x:f>IF(B28="","",Bills!E28)</x:f>
      </x:c>
      <x:c r="F28" s="77"/>
      <x:c r="G28" s="75" t="str">
        <x:f>IF(B28="","",SUMIFS('Activity Log'!$E$9:$E$258,'Activity Log'!$C$9:$C$258,B28,'Activity Log'!$D$9:$D$258,"Deposit",'Activity Log'!$G$9:$G$258,"OK"))</x:f>
      </x:c>
      <x:c r="H28" s="75" t="str">
        <x:f>IF(B28="","",SUMIFS('Activity Log'!$E$9:$E$258,'Activity Log'!$C$9:$C$258,B28,'Activity Log'!$D$9:$D$258,"Withdrawal",'Activity Log'!$G$9:$G$258,"OK"))</x:f>
      </x:c>
      <x:c r="I28" s="75" t="str">
        <x:f t="shared" si="1"/>
      </x:c>
      <x:c r="J28" s="75" t="str">
        <x:f t="shared" si="2"/>
      </x:c>
      <x:c r="K28" s="79" t="str">
        <x:f>IF(B28="","",Bills!H28)</x:f>
      </x:c>
      <x:c r="L28" s="82" t="str">
        <x:f>IF(OR(B28="",K28=""),"",IF(K28&lt;='Start Here'!$D$10,0,MAX(1,(YEAR(K28)-YEAR('Start Here'!$D$10))*12+MONTH(K28)-MONTH('Start Here'!$D$10)+IF(DAY(K28)&gt;DAY('Start Here'!$D$10),1,0))))</x:f>
      </x:c>
      <x:c r="M28" s="75" t="str">
        <x:f t="shared" si="3"/>
      </x:c>
      <x:c r="N28" s="75" t="str">
        <x:f t="shared" si="4"/>
      </x:c>
      <x:c r="O28" s="77"/>
      <x:c r="P28" s="75" t="str">
        <x:f t="shared" si="5"/>
      </x:c>
      <x:c r="Q28" s="83" t="str">
        <x:f t="shared" si="6"/>
      </x:c>
      <x:c r="R28" s="82" t="str">
        <x:f>IF(B28="","",IF(I28&lt;0,"NEGATIVE BALANCE",IF(E28&lt;=0,"SET AMOUNT",IF(K28="","SET DATE",IF(J28&lt;=0,"FUNDED",IF(K28&lt;'Start Here'!$D$10,"PAST DUE",IF(K28='Start Here'!$D$10,"DUE TODAY",IF(O28="","PLAN READY",IF(P28&gt;0,"SHORTFALL","ON TRACK")))))))))</x:f>
      </x:c>
    </x:row>
    <x:row r="29" ht="24.75" customHeight="1">
      <x:c r="B29" s="23" t="str">
        <x:f>IF(Bills!C29="","",Bills!B29)</x:f>
      </x:c>
      <x:c r="C29" s="23" t="str">
        <x:f>IF(B29="","",Bills!C29)</x:f>
      </x:c>
      <x:c r="D29" s="23" t="str">
        <x:f>IF(B29="","",Bills!D29)</x:f>
      </x:c>
      <x:c r="E29" s="36" t="str">
        <x:f>IF(B29="","",Bills!E29)</x:f>
      </x:c>
      <x:c r="F29" s="54"/>
      <x:c r="G29" s="36" t="str">
        <x:f>IF(B29="","",SUMIFS('Activity Log'!$E$9:$E$258,'Activity Log'!$C$9:$C$258,B29,'Activity Log'!$D$9:$D$258,"Deposit",'Activity Log'!$G$9:$G$258,"OK"))</x:f>
      </x:c>
      <x:c r="H29" s="36" t="str">
        <x:f>IF(B29="","",SUMIFS('Activity Log'!$E$9:$E$258,'Activity Log'!$C$9:$C$258,B29,'Activity Log'!$D$9:$D$258,"Withdrawal",'Activity Log'!$G$9:$G$258,"OK"))</x:f>
      </x:c>
      <x:c r="I29" s="36" t="str">
        <x:f t="shared" si="1"/>
      </x:c>
      <x:c r="J29" s="36" t="str">
        <x:f t="shared" si="2"/>
      </x:c>
      <x:c r="K29" s="45" t="str">
        <x:f>IF(B29="","",Bills!H29)</x:f>
      </x:c>
      <x:c r="L29" s="48" t="str">
        <x:f>IF(OR(B29="",K29=""),"",IF(K29&lt;='Start Here'!$D$10,0,MAX(1,(YEAR(K29)-YEAR('Start Here'!$D$10))*12+MONTH(K29)-MONTH('Start Here'!$D$10)+IF(DAY(K29)&gt;DAY('Start Here'!$D$10),1,0))))</x:f>
      </x:c>
      <x:c r="M29" s="36" t="str">
        <x:f t="shared" si="3"/>
      </x:c>
      <x:c r="N29" s="36" t="str">
        <x:f t="shared" si="4"/>
      </x:c>
      <x:c r="O29" s="54"/>
      <x:c r="P29" s="36" t="str">
        <x:f t="shared" si="5"/>
      </x:c>
      <x:c r="Q29" s="52" t="str">
        <x:f t="shared" si="6"/>
      </x:c>
      <x:c r="R29" s="48" t="str">
        <x:f>IF(B29="","",IF(I29&lt;0,"NEGATIVE BALANCE",IF(E29&lt;=0,"SET AMOUNT",IF(K29="","SET DATE",IF(J29&lt;=0,"FUNDED",IF(K29&lt;'Start Here'!$D$10,"PAST DUE",IF(K29='Start Here'!$D$10,"DUE TODAY",IF(O29="","PLAN READY",IF(P29&gt;0,"SHORTFALL","ON TRACK")))))))))</x:f>
      </x:c>
    </x:row>
    <x:row r="30" ht="24.75" customHeight="1">
      <x:c r="B30" s="23" t="str">
        <x:f>IF(Bills!C30="","",Bills!B30)</x:f>
      </x:c>
      <x:c r="C30" s="23" t="str">
        <x:f>IF(B30="","",Bills!C30)</x:f>
      </x:c>
      <x:c r="D30" s="23" t="str">
        <x:f>IF(B30="","",Bills!D30)</x:f>
      </x:c>
      <x:c r="E30" s="36" t="str">
        <x:f>IF(B30="","",Bills!E30)</x:f>
      </x:c>
      <x:c r="F30" s="54"/>
      <x:c r="G30" s="36" t="str">
        <x:f>IF(B30="","",SUMIFS('Activity Log'!$E$9:$E$258,'Activity Log'!$C$9:$C$258,B30,'Activity Log'!$D$9:$D$258,"Deposit",'Activity Log'!$G$9:$G$258,"OK"))</x:f>
      </x:c>
      <x:c r="H30" s="36" t="str">
        <x:f>IF(B30="","",SUMIFS('Activity Log'!$E$9:$E$258,'Activity Log'!$C$9:$C$258,B30,'Activity Log'!$D$9:$D$258,"Withdrawal",'Activity Log'!$G$9:$G$258,"OK"))</x:f>
      </x:c>
      <x:c r="I30" s="36" t="str">
        <x:f t="shared" si="1"/>
      </x:c>
      <x:c r="J30" s="36" t="str">
        <x:f t="shared" si="2"/>
      </x:c>
      <x:c r="K30" s="45" t="str">
        <x:f>IF(B30="","",Bills!H30)</x:f>
      </x:c>
      <x:c r="L30" s="48" t="str">
        <x:f>IF(OR(B30="",K30=""),"",IF(K30&lt;='Start Here'!$D$10,0,MAX(1,(YEAR(K30)-YEAR('Start Here'!$D$10))*12+MONTH(K30)-MONTH('Start Here'!$D$10)+IF(DAY(K30)&gt;DAY('Start Here'!$D$10),1,0))))</x:f>
      </x:c>
      <x:c r="M30" s="36" t="str">
        <x:f t="shared" si="3"/>
      </x:c>
      <x:c r="N30" s="36" t="str">
        <x:f t="shared" si="4"/>
      </x:c>
      <x:c r="O30" s="54"/>
      <x:c r="P30" s="36" t="str">
        <x:f t="shared" si="5"/>
      </x:c>
      <x:c r="Q30" s="52" t="str">
        <x:f t="shared" si="6"/>
      </x:c>
      <x:c r="R30" s="48" t="str">
        <x:f>IF(B30="","",IF(I30&lt;0,"NEGATIVE BALANCE",IF(E30&lt;=0,"SET AMOUNT",IF(K30="","SET DATE",IF(J30&lt;=0,"FUNDED",IF(K30&lt;'Start Here'!$D$10,"PAST DUE",IF(K30='Start Here'!$D$10,"DUE TODAY",IF(O30="","PLAN READY",IF(P30&gt;0,"SHORTFALL","ON TRACK")))))))))</x:f>
      </x:c>
    </x:row>
    <x:row r="31" ht="24.75" customHeight="1">
      <x:c r="B31" s="23" t="str">
        <x:f>IF(Bills!C31="","",Bills!B31)</x:f>
      </x:c>
      <x:c r="C31" s="23" t="str">
        <x:f>IF(B31="","",Bills!C31)</x:f>
      </x:c>
      <x:c r="D31" s="23" t="str">
        <x:f>IF(B31="","",Bills!D31)</x:f>
      </x:c>
      <x:c r="E31" s="36" t="str">
        <x:f>IF(B31="","",Bills!E31)</x:f>
      </x:c>
      <x:c r="F31" s="54"/>
      <x:c r="G31" s="36" t="str">
        <x:f>IF(B31="","",SUMIFS('Activity Log'!$E$9:$E$258,'Activity Log'!$C$9:$C$258,B31,'Activity Log'!$D$9:$D$258,"Deposit",'Activity Log'!$G$9:$G$258,"OK"))</x:f>
      </x:c>
      <x:c r="H31" s="36" t="str">
        <x:f>IF(B31="","",SUMIFS('Activity Log'!$E$9:$E$258,'Activity Log'!$C$9:$C$258,B31,'Activity Log'!$D$9:$D$258,"Withdrawal",'Activity Log'!$G$9:$G$258,"OK"))</x:f>
      </x:c>
      <x:c r="I31" s="36" t="str">
        <x:f t="shared" si="1"/>
      </x:c>
      <x:c r="J31" s="36" t="str">
        <x:f t="shared" si="2"/>
      </x:c>
      <x:c r="K31" s="45" t="str">
        <x:f>IF(B31="","",Bills!H31)</x:f>
      </x:c>
      <x:c r="L31" s="48" t="str">
        <x:f>IF(OR(B31="",K31=""),"",IF(K31&lt;='Start Here'!$D$10,0,MAX(1,(YEAR(K31)-YEAR('Start Here'!$D$10))*12+MONTH(K31)-MONTH('Start Here'!$D$10)+IF(DAY(K31)&gt;DAY('Start Here'!$D$10),1,0))))</x:f>
      </x:c>
      <x:c r="M31" s="36" t="str">
        <x:f t="shared" si="3"/>
      </x:c>
      <x:c r="N31" s="36" t="str">
        <x:f t="shared" si="4"/>
      </x:c>
      <x:c r="O31" s="54"/>
      <x:c r="P31" s="36" t="str">
        <x:f t="shared" si="5"/>
      </x:c>
      <x:c r="Q31" s="52" t="str">
        <x:f t="shared" si="6"/>
      </x:c>
      <x:c r="R31" s="48" t="str">
        <x:f>IF(B31="","",IF(I31&lt;0,"NEGATIVE BALANCE",IF(E31&lt;=0,"SET AMOUNT",IF(K31="","SET DATE",IF(J31&lt;=0,"FUNDED",IF(K31&lt;'Start Here'!$D$10,"PAST DUE",IF(K31='Start Here'!$D$10,"DUE TODAY",IF(O31="","PLAN READY",IF(P31&gt;0,"SHORTFALL","ON TRACK")))))))))</x:f>
      </x:c>
    </x:row>
    <x:row r="32" ht="24.75" customHeight="1">
      <x:c r="B32" s="23" t="str">
        <x:f>IF(Bills!C32="","",Bills!B32)</x:f>
      </x:c>
      <x:c r="C32" s="23" t="str">
        <x:f>IF(B32="","",Bills!C32)</x:f>
      </x:c>
      <x:c r="D32" s="23" t="str">
        <x:f>IF(B32="","",Bills!D32)</x:f>
      </x:c>
      <x:c r="E32" s="36" t="str">
        <x:f>IF(B32="","",Bills!E32)</x:f>
      </x:c>
      <x:c r="F32" s="54"/>
      <x:c r="G32" s="36" t="str">
        <x:f>IF(B32="","",SUMIFS('Activity Log'!$E$9:$E$258,'Activity Log'!$C$9:$C$258,B32,'Activity Log'!$D$9:$D$258,"Deposit",'Activity Log'!$G$9:$G$258,"OK"))</x:f>
      </x:c>
      <x:c r="H32" s="36" t="str">
        <x:f>IF(B32="","",SUMIFS('Activity Log'!$E$9:$E$258,'Activity Log'!$C$9:$C$258,B32,'Activity Log'!$D$9:$D$258,"Withdrawal",'Activity Log'!$G$9:$G$258,"OK"))</x:f>
      </x:c>
      <x:c r="I32" s="36" t="str">
        <x:f t="shared" si="1"/>
      </x:c>
      <x:c r="J32" s="36" t="str">
        <x:f t="shared" si="2"/>
      </x:c>
      <x:c r="K32" s="45" t="str">
        <x:f>IF(B32="","",Bills!H32)</x:f>
      </x:c>
      <x:c r="L32" s="48" t="str">
        <x:f>IF(OR(B32="",K32=""),"",IF(K32&lt;='Start Here'!$D$10,0,MAX(1,(YEAR(K32)-YEAR('Start Here'!$D$10))*12+MONTH(K32)-MONTH('Start Here'!$D$10)+IF(DAY(K32)&gt;DAY('Start Here'!$D$10),1,0))))</x:f>
      </x:c>
      <x:c r="M32" s="36" t="str">
        <x:f t="shared" si="3"/>
      </x:c>
      <x:c r="N32" s="36" t="str">
        <x:f t="shared" si="4"/>
      </x:c>
      <x:c r="O32" s="54"/>
      <x:c r="P32" s="36" t="str">
        <x:f t="shared" si="5"/>
      </x:c>
      <x:c r="Q32" s="52" t="str">
        <x:f t="shared" si="6"/>
      </x:c>
      <x:c r="R32" s="48" t="str">
        <x:f>IF(B32="","",IF(I32&lt;0,"NEGATIVE BALANCE",IF(E32&lt;=0,"SET AMOUNT",IF(K32="","SET DATE",IF(J32&lt;=0,"FUNDED",IF(K32&lt;'Start Here'!$D$10,"PAST DUE",IF(K32='Start Here'!$D$10,"DUE TODAY",IF(O32="","PLAN READY",IF(P32&gt;0,"SHORTFALL","ON TRACK")))))))))</x:f>
      </x:c>
    </x:row>
    <x:row r="33" ht="24.75" customHeight="1">
      <x:c r="B33" s="74" t="str">
        <x:f>IF(Bills!C33="","",Bills!B33)</x:f>
      </x:c>
      <x:c r="C33" s="74" t="str">
        <x:f>IF(B33="","",Bills!C33)</x:f>
      </x:c>
      <x:c r="D33" s="74" t="str">
        <x:f>IF(B33="","",Bills!D33)</x:f>
      </x:c>
      <x:c r="E33" s="75" t="str">
        <x:f>IF(B33="","",Bills!E33)</x:f>
      </x:c>
      <x:c r="F33" s="77"/>
      <x:c r="G33" s="75" t="str">
        <x:f>IF(B33="","",SUMIFS('Activity Log'!$E$9:$E$258,'Activity Log'!$C$9:$C$258,B33,'Activity Log'!$D$9:$D$258,"Deposit",'Activity Log'!$G$9:$G$258,"OK"))</x:f>
      </x:c>
      <x:c r="H33" s="75" t="str">
        <x:f>IF(B33="","",SUMIFS('Activity Log'!$E$9:$E$258,'Activity Log'!$C$9:$C$258,B33,'Activity Log'!$D$9:$D$258,"Withdrawal",'Activity Log'!$G$9:$G$258,"OK"))</x:f>
      </x:c>
      <x:c r="I33" s="75" t="str">
        <x:f t="shared" si="1"/>
      </x:c>
      <x:c r="J33" s="75" t="str">
        <x:f t="shared" si="2"/>
      </x:c>
      <x:c r="K33" s="79" t="str">
        <x:f>IF(B33="","",Bills!H33)</x:f>
      </x:c>
      <x:c r="L33" s="82" t="str">
        <x:f>IF(OR(B33="",K33=""),"",IF(K33&lt;='Start Here'!$D$10,0,MAX(1,(YEAR(K33)-YEAR('Start Here'!$D$10))*12+MONTH(K33)-MONTH('Start Here'!$D$10)+IF(DAY(K33)&gt;DAY('Start Here'!$D$10),1,0))))</x:f>
      </x:c>
      <x:c r="M33" s="75" t="str">
        <x:f t="shared" si="3"/>
      </x:c>
      <x:c r="N33" s="75" t="str">
        <x:f t="shared" si="4"/>
      </x:c>
      <x:c r="O33" s="77"/>
      <x:c r="P33" s="75" t="str">
        <x:f t="shared" si="5"/>
      </x:c>
      <x:c r="Q33" s="83" t="str">
        <x:f t="shared" si="6"/>
      </x:c>
      <x:c r="R33" s="82" t="str">
        <x:f>IF(B33="","",IF(I33&lt;0,"NEGATIVE BALANCE",IF(E33&lt;=0,"SET AMOUNT",IF(K33="","SET DATE",IF(J33&lt;=0,"FUNDED",IF(K33&lt;'Start Here'!$D$10,"PAST DUE",IF(K33='Start Here'!$D$10,"DUE TODAY",IF(O33="","PLAN READY",IF(P33&gt;0,"SHORTFALL","ON TRACK")))))))))</x:f>
      </x:c>
    </x:row>
    <x:row r="34" ht="24.75" customHeight="1">
      <x:c r="B34" s="23" t="str">
        <x:f>IF(Bills!C34="","",Bills!B34)</x:f>
      </x:c>
      <x:c r="C34" s="23" t="str">
        <x:f>IF(B34="","",Bills!C34)</x:f>
      </x:c>
      <x:c r="D34" s="23" t="str">
        <x:f>IF(B34="","",Bills!D34)</x:f>
      </x:c>
      <x:c r="E34" s="36" t="str">
        <x:f>IF(B34="","",Bills!E34)</x:f>
      </x:c>
      <x:c r="F34" s="54"/>
      <x:c r="G34" s="36" t="str">
        <x:f>IF(B34="","",SUMIFS('Activity Log'!$E$9:$E$258,'Activity Log'!$C$9:$C$258,B34,'Activity Log'!$D$9:$D$258,"Deposit",'Activity Log'!$G$9:$G$258,"OK"))</x:f>
      </x:c>
      <x:c r="H34" s="36" t="str">
        <x:f>IF(B34="","",SUMIFS('Activity Log'!$E$9:$E$258,'Activity Log'!$C$9:$C$258,B34,'Activity Log'!$D$9:$D$258,"Withdrawal",'Activity Log'!$G$9:$G$258,"OK"))</x:f>
      </x:c>
      <x:c r="I34" s="36" t="str">
        <x:f t="shared" si="1"/>
      </x:c>
      <x:c r="J34" s="36" t="str">
        <x:f t="shared" si="2"/>
      </x:c>
      <x:c r="K34" s="45" t="str">
        <x:f>IF(B34="","",Bills!H34)</x:f>
      </x:c>
      <x:c r="L34" s="48" t="str">
        <x:f>IF(OR(B34="",K34=""),"",IF(K34&lt;='Start Here'!$D$10,0,MAX(1,(YEAR(K34)-YEAR('Start Here'!$D$10))*12+MONTH(K34)-MONTH('Start Here'!$D$10)+IF(DAY(K34)&gt;DAY('Start Here'!$D$10),1,0))))</x:f>
      </x:c>
      <x:c r="M34" s="36" t="str">
        <x:f t="shared" si="3"/>
      </x:c>
      <x:c r="N34" s="36" t="str">
        <x:f t="shared" si="4"/>
      </x:c>
      <x:c r="O34" s="54"/>
      <x:c r="P34" s="36" t="str">
        <x:f t="shared" si="5"/>
      </x:c>
      <x:c r="Q34" s="52" t="str">
        <x:f t="shared" si="6"/>
      </x:c>
      <x:c r="R34" s="48" t="str">
        <x:f>IF(B34="","",IF(I34&lt;0,"NEGATIVE BALANCE",IF(E34&lt;=0,"SET AMOUNT",IF(K34="","SET DATE",IF(J34&lt;=0,"FUNDED",IF(K34&lt;'Start Here'!$D$10,"PAST DUE",IF(K34='Start Here'!$D$10,"DUE TODAY",IF(O34="","PLAN READY",IF(P34&gt;0,"SHORTFALL","ON TRACK")))))))))</x:f>
      </x:c>
    </x:row>
    <x:row r="35" ht="24.75" customHeight="1">
      <x:c r="B35" s="23" t="str">
        <x:f>IF(Bills!C35="","",Bills!B35)</x:f>
      </x:c>
      <x:c r="C35" s="23" t="str">
        <x:f>IF(B35="","",Bills!C35)</x:f>
      </x:c>
      <x:c r="D35" s="23" t="str">
        <x:f>IF(B35="","",Bills!D35)</x:f>
      </x:c>
      <x:c r="E35" s="36" t="str">
        <x:f>IF(B35="","",Bills!E35)</x:f>
      </x:c>
      <x:c r="F35" s="54"/>
      <x:c r="G35" s="36" t="str">
        <x:f>IF(B35="","",SUMIFS('Activity Log'!$E$9:$E$258,'Activity Log'!$C$9:$C$258,B35,'Activity Log'!$D$9:$D$258,"Deposit",'Activity Log'!$G$9:$G$258,"OK"))</x:f>
      </x:c>
      <x:c r="H35" s="36" t="str">
        <x:f>IF(B35="","",SUMIFS('Activity Log'!$E$9:$E$258,'Activity Log'!$C$9:$C$258,B35,'Activity Log'!$D$9:$D$258,"Withdrawal",'Activity Log'!$G$9:$G$258,"OK"))</x:f>
      </x:c>
      <x:c r="I35" s="36" t="str">
        <x:f t="shared" si="1"/>
      </x:c>
      <x:c r="J35" s="36" t="str">
        <x:f t="shared" si="2"/>
      </x:c>
      <x:c r="K35" s="45" t="str">
        <x:f>IF(B35="","",Bills!H35)</x:f>
      </x:c>
      <x:c r="L35" s="48" t="str">
        <x:f>IF(OR(B35="",K35=""),"",IF(K35&lt;='Start Here'!$D$10,0,MAX(1,(YEAR(K35)-YEAR('Start Here'!$D$10))*12+MONTH(K35)-MONTH('Start Here'!$D$10)+IF(DAY(K35)&gt;DAY('Start Here'!$D$10),1,0))))</x:f>
      </x:c>
      <x:c r="M35" s="36" t="str">
        <x:f t="shared" si="3"/>
      </x:c>
      <x:c r="N35" s="36" t="str">
        <x:f t="shared" si="4"/>
      </x:c>
      <x:c r="O35" s="54"/>
      <x:c r="P35" s="36" t="str">
        <x:f t="shared" si="5"/>
      </x:c>
      <x:c r="Q35" s="52" t="str">
        <x:f t="shared" si="6"/>
      </x:c>
      <x:c r="R35" s="48" t="str">
        <x:f>IF(B35="","",IF(I35&lt;0,"NEGATIVE BALANCE",IF(E35&lt;=0,"SET AMOUNT",IF(K35="","SET DATE",IF(J35&lt;=0,"FUNDED",IF(K35&lt;'Start Here'!$D$10,"PAST DUE",IF(K35='Start Here'!$D$10,"DUE TODAY",IF(O35="","PLAN READY",IF(P35&gt;0,"SHORTFALL","ON TRACK")))))))))</x:f>
      </x:c>
    </x:row>
    <x:row r="36" ht="24.75" customHeight="1">
      <x:c r="B36" s="23" t="str">
        <x:f>IF(Bills!C36="","",Bills!B36)</x:f>
      </x:c>
      <x:c r="C36" s="23" t="str">
        <x:f>IF(B36="","",Bills!C36)</x:f>
      </x:c>
      <x:c r="D36" s="23" t="str">
        <x:f>IF(B36="","",Bills!D36)</x:f>
      </x:c>
      <x:c r="E36" s="36" t="str">
        <x:f>IF(B36="","",Bills!E36)</x:f>
      </x:c>
      <x:c r="F36" s="54"/>
      <x:c r="G36" s="36" t="str">
        <x:f>IF(B36="","",SUMIFS('Activity Log'!$E$9:$E$258,'Activity Log'!$C$9:$C$258,B36,'Activity Log'!$D$9:$D$258,"Deposit",'Activity Log'!$G$9:$G$258,"OK"))</x:f>
      </x:c>
      <x:c r="H36" s="36" t="str">
        <x:f>IF(B36="","",SUMIFS('Activity Log'!$E$9:$E$258,'Activity Log'!$C$9:$C$258,B36,'Activity Log'!$D$9:$D$258,"Withdrawal",'Activity Log'!$G$9:$G$258,"OK"))</x:f>
      </x:c>
      <x:c r="I36" s="36" t="str">
        <x:f t="shared" si="1"/>
      </x:c>
      <x:c r="J36" s="36" t="str">
        <x:f t="shared" si="2"/>
      </x:c>
      <x:c r="K36" s="45" t="str">
        <x:f>IF(B36="","",Bills!H36)</x:f>
      </x:c>
      <x:c r="L36" s="48" t="str">
        <x:f>IF(OR(B36="",K36=""),"",IF(K36&lt;='Start Here'!$D$10,0,MAX(1,(YEAR(K36)-YEAR('Start Here'!$D$10))*12+MONTH(K36)-MONTH('Start Here'!$D$10)+IF(DAY(K36)&gt;DAY('Start Here'!$D$10),1,0))))</x:f>
      </x:c>
      <x:c r="M36" s="36" t="str">
        <x:f t="shared" si="3"/>
      </x:c>
      <x:c r="N36" s="36" t="str">
        <x:f t="shared" si="4"/>
      </x:c>
      <x:c r="O36" s="54"/>
      <x:c r="P36" s="36" t="str">
        <x:f t="shared" si="5"/>
      </x:c>
      <x:c r="Q36" s="52" t="str">
        <x:f t="shared" si="6"/>
      </x:c>
      <x:c r="R36" s="48" t="str">
        <x:f>IF(B36="","",IF(I36&lt;0,"NEGATIVE BALANCE",IF(E36&lt;=0,"SET AMOUNT",IF(K36="","SET DATE",IF(J36&lt;=0,"FUNDED",IF(K36&lt;'Start Here'!$D$10,"PAST DUE",IF(K36='Start Here'!$D$10,"DUE TODAY",IF(O36="","PLAN READY",IF(P36&gt;0,"SHORTFALL","ON TRACK")))))))))</x:f>
      </x:c>
    </x:row>
    <x:row r="37" ht="24.75" customHeight="1">
      <x:c r="B37" s="23" t="str">
        <x:f>IF(Bills!C37="","",Bills!B37)</x:f>
      </x:c>
      <x:c r="C37" s="23" t="str">
        <x:f>IF(B37="","",Bills!C37)</x:f>
      </x:c>
      <x:c r="D37" s="23" t="str">
        <x:f>IF(B37="","",Bills!D37)</x:f>
      </x:c>
      <x:c r="E37" s="36" t="str">
        <x:f>IF(B37="","",Bills!E37)</x:f>
      </x:c>
      <x:c r="F37" s="54"/>
      <x:c r="G37" s="36" t="str">
        <x:f>IF(B37="","",SUMIFS('Activity Log'!$E$9:$E$258,'Activity Log'!$C$9:$C$258,B37,'Activity Log'!$D$9:$D$258,"Deposit",'Activity Log'!$G$9:$G$258,"OK"))</x:f>
      </x:c>
      <x:c r="H37" s="36" t="str">
        <x:f>IF(B37="","",SUMIFS('Activity Log'!$E$9:$E$258,'Activity Log'!$C$9:$C$258,B37,'Activity Log'!$D$9:$D$258,"Withdrawal",'Activity Log'!$G$9:$G$258,"OK"))</x:f>
      </x:c>
      <x:c r="I37" s="36" t="str">
        <x:f t="shared" si="1"/>
      </x:c>
      <x:c r="J37" s="36" t="str">
        <x:f t="shared" si="2"/>
      </x:c>
      <x:c r="K37" s="45" t="str">
        <x:f>IF(B37="","",Bills!H37)</x:f>
      </x:c>
      <x:c r="L37" s="48" t="str">
        <x:f>IF(OR(B37="",K37=""),"",IF(K37&lt;='Start Here'!$D$10,0,MAX(1,(YEAR(K37)-YEAR('Start Here'!$D$10))*12+MONTH(K37)-MONTH('Start Here'!$D$10)+IF(DAY(K37)&gt;DAY('Start Here'!$D$10),1,0))))</x:f>
      </x:c>
      <x:c r="M37" s="36" t="str">
        <x:f t="shared" si="3"/>
      </x:c>
      <x:c r="N37" s="36" t="str">
        <x:f t="shared" si="4"/>
      </x:c>
      <x:c r="O37" s="54"/>
      <x:c r="P37" s="36" t="str">
        <x:f t="shared" si="5"/>
      </x:c>
      <x:c r="Q37" s="52" t="str">
        <x:f t="shared" si="6"/>
      </x:c>
      <x:c r="R37" s="48" t="str">
        <x:f>IF(B37="","",IF(I37&lt;0,"NEGATIVE BALANCE",IF(E37&lt;=0,"SET AMOUNT",IF(K37="","SET DATE",IF(J37&lt;=0,"FUNDED",IF(K37&lt;'Start Here'!$D$10,"PAST DUE",IF(K37='Start Here'!$D$10,"DUE TODAY",IF(O37="","PLAN READY",IF(P37&gt;0,"SHORTFALL","ON TRACK")))))))))</x:f>
      </x:c>
    </x:row>
    <x:row r="38" ht="24.75" customHeight="1">
      <x:c r="B38" s="74" t="str">
        <x:f>IF(Bills!C38="","",Bills!B38)</x:f>
      </x:c>
      <x:c r="C38" s="74" t="str">
        <x:f>IF(B38="","",Bills!C38)</x:f>
      </x:c>
      <x:c r="D38" s="74" t="str">
        <x:f>IF(B38="","",Bills!D38)</x:f>
      </x:c>
      <x:c r="E38" s="75" t="str">
        <x:f>IF(B38="","",Bills!E38)</x:f>
      </x:c>
      <x:c r="F38" s="77"/>
      <x:c r="G38" s="75" t="str">
        <x:f>IF(B38="","",SUMIFS('Activity Log'!$E$9:$E$258,'Activity Log'!$C$9:$C$258,B38,'Activity Log'!$D$9:$D$258,"Deposit",'Activity Log'!$G$9:$G$258,"OK"))</x:f>
      </x:c>
      <x:c r="H38" s="75" t="str">
        <x:f>IF(B38="","",SUMIFS('Activity Log'!$E$9:$E$258,'Activity Log'!$C$9:$C$258,B38,'Activity Log'!$D$9:$D$258,"Withdrawal",'Activity Log'!$G$9:$G$258,"OK"))</x:f>
      </x:c>
      <x:c r="I38" s="75" t="str">
        <x:f t="shared" si="1"/>
      </x:c>
      <x:c r="J38" s="75" t="str">
        <x:f t="shared" si="2"/>
      </x:c>
      <x:c r="K38" s="79" t="str">
        <x:f>IF(B38="","",Bills!H38)</x:f>
      </x:c>
      <x:c r="L38" s="82" t="str">
        <x:f>IF(OR(B38="",K38=""),"",IF(K38&lt;='Start Here'!$D$10,0,MAX(1,(YEAR(K38)-YEAR('Start Here'!$D$10))*12+MONTH(K38)-MONTH('Start Here'!$D$10)+IF(DAY(K38)&gt;DAY('Start Here'!$D$10),1,0))))</x:f>
      </x:c>
      <x:c r="M38" s="75" t="str">
        <x:f t="shared" si="3"/>
      </x:c>
      <x:c r="N38" s="75" t="str">
        <x:f t="shared" si="4"/>
      </x:c>
      <x:c r="O38" s="77"/>
      <x:c r="P38" s="75" t="str">
        <x:f t="shared" si="5"/>
      </x:c>
      <x:c r="Q38" s="83" t="str">
        <x:f t="shared" si="6"/>
      </x:c>
      <x:c r="R38" s="82" t="str">
        <x:f>IF(B38="","",IF(I38&lt;0,"NEGATIVE BALANCE",IF(E38&lt;=0,"SET AMOUNT",IF(K38="","SET DATE",IF(J38&lt;=0,"FUNDED",IF(K38&lt;'Start Here'!$D$10,"PAST DUE",IF(K38='Start Here'!$D$10,"DUE TODAY",IF(O38="","PLAN READY",IF(P38&gt;0,"SHORTFALL","ON TRACK")))))))))</x:f>
      </x:c>
    </x:row>
    <x:row r="39" ht="21.75" customHeight="1"/>
    <x:row r="40" ht="21.75" customHeight="1"/>
    <x:row r="41" ht="21.75" customHeight="1"/>
    <x:row r="42" ht="21.75" customHeight="1"/>
    <x:row r="43" ht="21.75" customHeight="1"/>
    <x:row r="44" ht="21.75" customHeight="1"/>
    <x:row r="45" ht="21.75" customHeight="1"/>
    <x:row r="46" ht="21.75" customHeight="1"/>
    <x:row r="47" ht="21.75" customHeight="1"/>
    <x:row r="48" ht="21.75" customHeight="1"/>
    <x:row r="49" ht="21.75" customHeight="1"/>
    <x:row r="50" ht="21.75" customHeight="1"/>
    <x:row r="51" ht="21.75" customHeight="1"/>
    <x:row r="52" ht="21.75" customHeight="1"/>
    <x:row r="53" ht="21.75" customHeight="1"/>
    <x:row r="54" ht="21.75" customHeight="1"/>
    <x:row r="55" ht="21.75" customHeight="1"/>
    <x:row r="56" ht="21.75" customHeight="1"/>
    <x:row r="57" ht="21.75" customHeight="1"/>
    <x:row r="58" ht="21.75" customHeight="1"/>
    <x:row r="59" ht="21.75" customHeight="1"/>
    <x:row r="60" ht="21.75" customHeight="1"/>
    <x:row r="61" ht="21.75" customHeight="1"/>
    <x:row r="62" ht="21.75" customHeight="1"/>
    <x:row r="63" ht="21.75" customHeight="1"/>
    <x:row r="64" ht="21.75" customHeight="1"/>
    <x:row r="65" ht="21.75" customHeight="1"/>
    <x:row r="66" ht="21.75" customHeight="1"/>
    <x:row r="67" ht="21.75" customHeight="1"/>
    <x:row r="68" ht="21.75" customHeight="1"/>
    <x:row r="69" ht="21.75" customHeight="1"/>
    <x:row r="70" ht="21.75" customHeight="1"/>
    <x:row r="71" ht="21.75" customHeight="1"/>
    <x:row r="72" ht="21.75" customHeight="1"/>
    <x:row r="73" ht="21.75" customHeight="1"/>
    <x:row r="74" ht="21.75" customHeight="1"/>
    <x:row r="75" ht="21.75" customHeight="1"/>
    <x:row r="76" ht="21.75" customHeight="1"/>
    <x:row r="77" ht="21.75" customHeight="1"/>
    <x:row r="78" ht="21.75" customHeight="1"/>
    <x:row r="79" ht="21.75" customHeight="1"/>
    <x:row r="80" ht="21.75" customHeight="1"/>
    <x:row r="81" ht="21.75" customHeight="1"/>
    <x:row r="82" ht="21.75" customHeight="1"/>
    <x:row r="83" ht="21.75" customHeight="1"/>
    <x:row r="84" ht="21.75" customHeight="1"/>
    <x:row r="85" ht="21.75" customHeight="1"/>
    <x:row r="86" ht="21.75" customHeight="1"/>
    <x:row r="87" ht="21.75" customHeight="1"/>
    <x:row r="88" ht="21.75" customHeight="1"/>
    <x:row r="89" ht="21.75" customHeight="1"/>
    <x:row r="90" ht="21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1:R1"/>
    <x:mergeCell ref="B2:R3"/>
    <x:mergeCell ref="B5:R5"/>
  </x:mergeCells>
  <x:conditionalFormatting sqref="R9:R38">
    <x:cfRule type="expression" dxfId="0" priority="1">
      <x:formula>ISNUMBER(SEARCH("OVERDUE",R9))</x:formula>
    </x:cfRule>
  </x:conditionalFormatting>
  <x:conditionalFormatting sqref="R9:R38">
    <x:cfRule type="expression" dxfId="0" priority="2">
      <x:formula>ISNUMBER(SEARCH("PAST DUE",R9))</x:formula>
    </x:cfRule>
  </x:conditionalFormatting>
  <x:conditionalFormatting sqref="R9:R38">
    <x:cfRule type="expression" dxfId="0" priority="3">
      <x:formula>ISNUMBER(SEARCH("NEGATIVE",R9))</x:formula>
    </x:cfRule>
  </x:conditionalFormatting>
  <x:conditionalFormatting sqref="R9:R38">
    <x:cfRule type="expression" dxfId="0" priority="4">
      <x:formula>ISNUMBER(SEARCH("DUE TODAY",R9))</x:formula>
    </x:cfRule>
  </x:conditionalFormatting>
  <x:conditionalFormatting sqref="R9:R38">
    <x:cfRule type="expression" dxfId="1" priority="5">
      <x:formula>ISNUMBER(SEARCH("SHORTFALL",R9))</x:formula>
    </x:cfRule>
  </x:conditionalFormatting>
  <x:conditionalFormatting sqref="R9:R38">
    <x:cfRule type="expression" dxfId="1" priority="6">
      <x:formula>ISNUMBER(SEARCH("WITHIN 30 DAYS",R9))</x:formula>
    </x:cfRule>
  </x:conditionalFormatting>
  <x:conditionalFormatting sqref="R9:R38">
    <x:cfRule type="expression" dxfId="1" priority="7">
      <x:formula>ISNUMBER(SEARCH("NEXT 7 DAYS",R9))</x:formula>
    </x:cfRule>
  </x:conditionalFormatting>
  <x:conditionalFormatting sqref="R9:R38">
    <x:cfRule type="expression" dxfId="2" priority="8">
      <x:formula>ISNUMBER(SEARCH("FUNDED",R9))</x:formula>
    </x:cfRule>
  </x:conditionalFormatting>
  <x:conditionalFormatting sqref="R9:R38">
    <x:cfRule type="expression" dxfId="2" priority="9">
      <x:formula>ISNUMBER(SEARCH("ON TRACK",R9))</x:formula>
    </x:cfRule>
  </x:conditionalFormatting>
  <x:dataValidations count="2">
    <x:dataValidation type="decimal" operator="greaterThanOrEqual" allowBlank="1" showInputMessage="1" showErrorMessage="1" prompt="Invalid amount - Enter zero or a positive number. Do not type a currency symbol." sqref="F9:F38">
      <x:formula1>0.0</x:formula1>
    </x:dataValidation>
    <x:dataValidation type="decimal" operator="greaterThanOrEqual" allowBlank="1" showInputMessage="1" showErrorMessage="1" prompt="Invalid amount - Enter zero or a positive number. Leave blank if you have no monthly plan." sqref="O9:O38">
      <x:formula1>0.0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xSplit="2" ySplit="8" topLeftCell="C9" activePane="bottomRight" state="frozen"/>
    </x:sheetView>
  </x:sheetViews>
  <x:sheetFormatPr defaultColWidth="12.630000114440918" defaultRowHeight="15"/>
  <x:cols>
    <x:col min="1" max="1" width="3" customWidth="1"/>
    <x:col min="2" max="2" width="18" customWidth="1"/>
    <x:col min="3" max="3" width="16" customWidth="1"/>
    <x:col min="4" max="5" width="17" customWidth="1"/>
    <x:col min="6" max="6" width="38" customWidth="1"/>
    <x:col min="7" max="7" width="24" customWidth="1"/>
  </x:cols>
  <x:sheetData>
    <x:row r="1" ht="27.75" customHeight="1">
      <x:c r="A1" s="1"/>
      <x:c r="B1" s="2" t="s">
        <x:v>0</x:v>
      </x:c>
      <x:c r="C1" s="3"/>
      <x:c r="D1" s="3"/>
      <x:c r="E1" s="3"/>
      <x:c r="F1" s="3"/>
      <x:c r="G1" s="4"/>
    </x:row>
    <x:row r="2" ht="30.75" customHeight="1">
      <x:c r="A2" s="1"/>
      <x:c r="B2" s="5" t="s">
        <x:v>143</x:v>
      </x:c>
      <x:c r="C2" s="6"/>
      <x:c r="D2" s="6"/>
      <x:c r="E2" s="6"/>
      <x:c r="F2" s="6"/>
      <x:c r="G2" s="7"/>
    </x:row>
    <x:row r="3" ht="30.75" customHeight="1">
      <x:c r="A3" s="1"/>
      <x:c r="B3" s="8"/>
      <x:c r="C3" s="9"/>
      <x:c r="D3" s="9"/>
      <x:c r="E3" s="9"/>
      <x:c r="F3" s="9"/>
      <x:c r="G3" s="10"/>
    </x:row>
    <x:row r="4" ht="21.75" customHeight="1">
      <x:c r="A4" s="11"/>
      <x:c r="B4" s="12"/>
      <x:c r="C4" s="12"/>
      <x:c r="D4" s="12"/>
      <x:c r="E4" s="12"/>
      <x:c r="F4" s="12"/>
      <x:c r="G4" s="12"/>
    </x:row>
    <x:row r="5" ht="27" customHeight="1">
      <x:c r="A5" s="11"/>
      <x:c r="B5" s="16" t="s">
        <x:v>144</x:v>
      </x:c>
      <x:c r="C5" s="3"/>
      <x:c r="D5" s="3"/>
      <x:c r="E5" s="3"/>
      <x:c r="F5" s="3"/>
      <x:c r="G5" s="4"/>
    </x:row>
    <x:row r="6" ht="21.75" customHeight="1">
      <x:c r="A6" s="11"/>
      <x:c r="B6" s="12"/>
      <x:c r="C6" s="12"/>
      <x:c r="D6" s="12"/>
      <x:c r="E6" s="12"/>
      <x:c r="F6" s="12"/>
      <x:c r="G6" s="12"/>
    </x:row>
    <x:row r="7" ht="21.75" customHeight="1"/>
    <x:row r="8" ht="37.5" customHeight="1">
      <x:c r="B8" s="20" t="s">
        <x:v>145</x:v>
      </x:c>
      <x:c r="C8" s="20" t="s">
        <x:v>81</x:v>
      </x:c>
      <x:c r="D8" s="20" t="s">
        <x:v>146</x:v>
      </x:c>
      <x:c r="E8" s="20" t="s">
        <x:v>84</x:v>
      </x:c>
      <x:c r="F8" s="20" t="s">
        <x:v>92</x:v>
      </x:c>
      <x:c r="G8" s="20" t="s">
        <x:v>147</x:v>
      </x:c>
    </x:row>
    <x:row r="9" ht="24.75" customHeight="1">
      <x:c r="B9" s="37"/>
      <x:c r="C9" s="35"/>
      <x:c r="D9" s="35"/>
      <x:c r="E9" s="30"/>
      <x:c r="F9" s="26"/>
      <x:c r="G9" s="23" t="str">
        <x:f>IF(COUNTA(B9:F9)=0,"",IF(OR(B9="",C9="",D9="",E9=""),"CHECK ENTRY",IF(NOT(ISNUMBER(B9)),"CHECK DATE",IF(OR(B9&lt;DATE(1900,1,1),B9&gt;DATE(2100,12,31),B9&lt;&gt;INT(B9)),"CHECK DATE",IF(NOT(OR(D9="Deposit",D9="Withdrawal")),"CHECK TYPE",IF(NOT(ISNUMBER(E9)),"CHECK AMOUNT",IF(E9&lt;=0,"AMOUNT &gt; 0",IF(B9&gt;'Start Here'!$D$10,"FUTURE DATE",IF(COUNTIFS(Bills!$B$9:$B$38,C9,Bills!$C$9:$C$38,"&lt;&gt;")=0,"UNKNOWN ID","OK")))))))))</x:f>
      </x:c>
    </x:row>
    <x:row r="10" ht="24.75" customHeight="1">
      <x:c r="B10" s="62"/>
      <x:c r="C10" s="51"/>
      <x:c r="D10" s="51"/>
      <x:c r="E10" s="54"/>
      <x:c r="F10" s="25"/>
      <x:c r="G10" s="23" t="str">
        <x:f>IF(COUNTA(B10:F10)=0,"",IF(OR(B10="",C10="",D10="",E10=""),"CHECK ENTRY",IF(NOT(ISNUMBER(B10)),"CHECK DATE",IF(OR(B10&lt;DATE(1900,1,1),B10&gt;DATE(2100,12,31),B10&lt;&gt;INT(B10)),"CHECK DATE",IF(NOT(OR(D10="Deposit",D10="Withdrawal")),"CHECK TYPE",IF(NOT(ISNUMBER(E10)),"CHECK AMOUNT",IF(E10&lt;=0,"AMOUNT &gt; 0",IF(B10&gt;'Start Here'!$D$10,"FUTURE DATE",IF(COUNTIFS(Bills!$B$9:$B$38,C10,Bills!$C$9:$C$38,"&lt;&gt;")=0,"UNKNOWN ID","OK")))))))))</x:f>
      </x:c>
    </x:row>
    <x:row r="11" ht="24.75" customHeight="1">
      <x:c r="B11" s="62"/>
      <x:c r="C11" s="51"/>
      <x:c r="D11" s="51"/>
      <x:c r="E11" s="54"/>
      <x:c r="F11" s="25"/>
      <x:c r="G11" s="23" t="str">
        <x:f>IF(COUNTA(B11:F11)=0,"",IF(OR(B11="",C11="",D11="",E11=""),"CHECK ENTRY",IF(NOT(ISNUMBER(B11)),"CHECK DATE",IF(OR(B11&lt;DATE(1900,1,1),B11&gt;DATE(2100,12,31),B11&lt;&gt;INT(B11)),"CHECK DATE",IF(NOT(OR(D11="Deposit",D11="Withdrawal")),"CHECK TYPE",IF(NOT(ISNUMBER(E11)),"CHECK AMOUNT",IF(E11&lt;=0,"AMOUNT &gt; 0",IF(B11&gt;'Start Here'!$D$10,"FUTURE DATE",IF(COUNTIFS(Bills!$B$9:$B$38,C11,Bills!$C$9:$C$38,"&lt;&gt;")=0,"UNKNOWN ID","OK")))))))))</x:f>
      </x:c>
    </x:row>
    <x:row r="12" ht="24.75" customHeight="1">
      <x:c r="B12" s="62"/>
      <x:c r="C12" s="51"/>
      <x:c r="D12" s="51"/>
      <x:c r="E12" s="54"/>
      <x:c r="F12" s="25"/>
      <x:c r="G12" s="23" t="str">
        <x:f>IF(COUNTA(B12:F12)=0,"",IF(OR(B12="",C12="",D12="",E12=""),"CHECK ENTRY",IF(NOT(ISNUMBER(B12)),"CHECK DATE",IF(OR(B12&lt;DATE(1900,1,1),B12&gt;DATE(2100,12,31),B12&lt;&gt;INT(B12)),"CHECK DATE",IF(NOT(OR(D12="Deposit",D12="Withdrawal")),"CHECK TYPE",IF(NOT(ISNUMBER(E12)),"CHECK AMOUNT",IF(E12&lt;=0,"AMOUNT &gt; 0",IF(B12&gt;'Start Here'!$D$10,"FUTURE DATE",IF(COUNTIFS(Bills!$B$9:$B$38,C12,Bills!$C$9:$C$38,"&lt;&gt;")=0,"UNKNOWN ID","OK")))))))))</x:f>
      </x:c>
    </x:row>
    <x:row r="13" ht="24.75" customHeight="1">
      <x:c r="B13" s="62"/>
      <x:c r="C13" s="51"/>
      <x:c r="D13" s="51"/>
      <x:c r="E13" s="54"/>
      <x:c r="F13" s="25"/>
      <x:c r="G13" s="23" t="str">
        <x:f>IF(COUNTA(B13:F13)=0,"",IF(OR(B13="",C13="",D13="",E13=""),"CHECK ENTRY",IF(NOT(ISNUMBER(B13)),"CHECK DATE",IF(OR(B13&lt;DATE(1900,1,1),B13&gt;DATE(2100,12,31),B13&lt;&gt;INT(B13)),"CHECK DATE",IF(NOT(OR(D13="Deposit",D13="Withdrawal")),"CHECK TYPE",IF(NOT(ISNUMBER(E13)),"CHECK AMOUNT",IF(E13&lt;=0,"AMOUNT &gt; 0",IF(B13&gt;'Start Here'!$D$10,"FUTURE DATE",IF(COUNTIFS(Bills!$B$9:$B$38,C13,Bills!$C$9:$C$38,"&lt;&gt;")=0,"UNKNOWN ID","OK")))))))))</x:f>
      </x:c>
    </x:row>
    <x:row r="14" ht="24.75" customHeight="1">
      <x:c r="B14" s="62"/>
      <x:c r="C14" s="51"/>
      <x:c r="D14" s="51"/>
      <x:c r="E14" s="54"/>
      <x:c r="F14" s="25"/>
      <x:c r="G14" s="23" t="str">
        <x:f>IF(COUNTA(B14:F14)=0,"",IF(OR(B14="",C14="",D14="",E14=""),"CHECK ENTRY",IF(NOT(ISNUMBER(B14)),"CHECK DATE",IF(OR(B14&lt;DATE(1900,1,1),B14&gt;DATE(2100,12,31),B14&lt;&gt;INT(B14)),"CHECK DATE",IF(NOT(OR(D14="Deposit",D14="Withdrawal")),"CHECK TYPE",IF(NOT(ISNUMBER(E14)),"CHECK AMOUNT",IF(E14&lt;=0,"AMOUNT &gt; 0",IF(B14&gt;'Start Here'!$D$10,"FUTURE DATE",IF(COUNTIFS(Bills!$B$9:$B$38,C14,Bills!$C$9:$C$38,"&lt;&gt;")=0,"UNKNOWN ID","OK")))))))))</x:f>
      </x:c>
    </x:row>
    <x:row r="15" ht="24.75" customHeight="1">
      <x:c r="B15" s="62"/>
      <x:c r="C15" s="51"/>
      <x:c r="D15" s="51"/>
      <x:c r="E15" s="54"/>
      <x:c r="F15" s="25"/>
      <x:c r="G15" s="23" t="str">
        <x:f>IF(COUNTA(B15:F15)=0,"",IF(OR(B15="",C15="",D15="",E15=""),"CHECK ENTRY",IF(NOT(ISNUMBER(B15)),"CHECK DATE",IF(OR(B15&lt;DATE(1900,1,1),B15&gt;DATE(2100,12,31),B15&lt;&gt;INT(B15)),"CHECK DATE",IF(NOT(OR(D15="Deposit",D15="Withdrawal")),"CHECK TYPE",IF(NOT(ISNUMBER(E15)),"CHECK AMOUNT",IF(E15&lt;=0,"AMOUNT &gt; 0",IF(B15&gt;'Start Here'!$D$10,"FUTURE DATE",IF(COUNTIFS(Bills!$B$9:$B$38,C15,Bills!$C$9:$C$38,"&lt;&gt;")=0,"UNKNOWN ID","OK")))))))))</x:f>
      </x:c>
    </x:row>
    <x:row r="16" ht="24.75" customHeight="1">
      <x:c r="B16" s="62"/>
      <x:c r="C16" s="51"/>
      <x:c r="D16" s="51"/>
      <x:c r="E16" s="54"/>
      <x:c r="F16" s="25"/>
      <x:c r="G16" s="23" t="str">
        <x:f>IF(COUNTA(B16:F16)=0,"",IF(OR(B16="",C16="",D16="",E16=""),"CHECK ENTRY",IF(NOT(ISNUMBER(B16)),"CHECK DATE",IF(OR(B16&lt;DATE(1900,1,1),B16&gt;DATE(2100,12,31),B16&lt;&gt;INT(B16)),"CHECK DATE",IF(NOT(OR(D16="Deposit",D16="Withdrawal")),"CHECK TYPE",IF(NOT(ISNUMBER(E16)),"CHECK AMOUNT",IF(E16&lt;=0,"AMOUNT &gt; 0",IF(B16&gt;'Start Here'!$D$10,"FUTURE DATE",IF(COUNTIFS(Bills!$B$9:$B$38,C16,Bills!$C$9:$C$38,"&lt;&gt;")=0,"UNKNOWN ID","OK")))))))))</x:f>
      </x:c>
    </x:row>
    <x:row r="17" ht="24.75" customHeight="1">
      <x:c r="B17" s="62"/>
      <x:c r="C17" s="51"/>
      <x:c r="D17" s="51"/>
      <x:c r="E17" s="54"/>
      <x:c r="F17" s="25"/>
      <x:c r="G17" s="23" t="str">
        <x:f>IF(COUNTA(B17:F17)=0,"",IF(OR(B17="",C17="",D17="",E17=""),"CHECK ENTRY",IF(NOT(ISNUMBER(B17)),"CHECK DATE",IF(OR(B17&lt;DATE(1900,1,1),B17&gt;DATE(2100,12,31),B17&lt;&gt;INT(B17)),"CHECK DATE",IF(NOT(OR(D17="Deposit",D17="Withdrawal")),"CHECK TYPE",IF(NOT(ISNUMBER(E17)),"CHECK AMOUNT",IF(E17&lt;=0,"AMOUNT &gt; 0",IF(B17&gt;'Start Here'!$D$10,"FUTURE DATE",IF(COUNTIFS(Bills!$B$9:$B$38,C17,Bills!$C$9:$C$38,"&lt;&gt;")=0,"UNKNOWN ID","OK")))))))))</x:f>
      </x:c>
    </x:row>
    <x:row r="18" ht="24.75" customHeight="1">
      <x:c r="B18" s="81"/>
      <x:c r="C18" s="80"/>
      <x:c r="D18" s="80"/>
      <x:c r="E18" s="77"/>
      <x:c r="F18" s="78"/>
      <x:c r="G18" s="74" t="str">
        <x:f>IF(COUNTA(B18:F18)=0,"",IF(OR(B18="",C18="",D18="",E18=""),"CHECK ENTRY",IF(NOT(ISNUMBER(B18)),"CHECK DATE",IF(OR(B18&lt;DATE(1900,1,1),B18&gt;DATE(2100,12,31),B18&lt;&gt;INT(B18)),"CHECK DATE",IF(NOT(OR(D18="Deposit",D18="Withdrawal")),"CHECK TYPE",IF(NOT(ISNUMBER(E18)),"CHECK AMOUNT",IF(E18&lt;=0,"AMOUNT &gt; 0",IF(B18&gt;'Start Here'!$D$10,"FUTURE DATE",IF(COUNTIFS(Bills!$B$9:$B$38,C18,Bills!$C$9:$C$38,"&lt;&gt;")=0,"UNKNOWN ID","OK")))))))))</x:f>
      </x:c>
    </x:row>
    <x:row r="19" ht="24.75" customHeight="1">
      <x:c r="B19" s="62"/>
      <x:c r="C19" s="51"/>
      <x:c r="D19" s="51"/>
      <x:c r="E19" s="54"/>
      <x:c r="F19" s="25"/>
      <x:c r="G19" s="23" t="str">
        <x:f>IF(COUNTA(B19:F19)=0,"",IF(OR(B19="",C19="",D19="",E19=""),"CHECK ENTRY",IF(NOT(ISNUMBER(B19)),"CHECK DATE",IF(OR(B19&lt;DATE(1900,1,1),B19&gt;DATE(2100,12,31),B19&lt;&gt;INT(B19)),"CHECK DATE",IF(NOT(OR(D19="Deposit",D19="Withdrawal")),"CHECK TYPE",IF(NOT(ISNUMBER(E19)),"CHECK AMOUNT",IF(E19&lt;=0,"AMOUNT &gt; 0",IF(B19&gt;'Start Here'!$D$10,"FUTURE DATE",IF(COUNTIFS(Bills!$B$9:$B$38,C19,Bills!$C$9:$C$38,"&lt;&gt;")=0,"UNKNOWN ID","OK")))))))))</x:f>
      </x:c>
    </x:row>
    <x:row r="20" ht="24.75" customHeight="1">
      <x:c r="B20" s="62"/>
      <x:c r="C20" s="51"/>
      <x:c r="D20" s="51"/>
      <x:c r="E20" s="54"/>
      <x:c r="F20" s="25"/>
      <x:c r="G20" s="23" t="str">
        <x:f>IF(COUNTA(B20:F20)=0,"",IF(OR(B20="",C20="",D20="",E20=""),"CHECK ENTRY",IF(NOT(ISNUMBER(B20)),"CHECK DATE",IF(OR(B20&lt;DATE(1900,1,1),B20&gt;DATE(2100,12,31),B20&lt;&gt;INT(B20)),"CHECK DATE",IF(NOT(OR(D20="Deposit",D20="Withdrawal")),"CHECK TYPE",IF(NOT(ISNUMBER(E20)),"CHECK AMOUNT",IF(E20&lt;=0,"AMOUNT &gt; 0",IF(B20&gt;'Start Here'!$D$10,"FUTURE DATE",IF(COUNTIFS(Bills!$B$9:$B$38,C20,Bills!$C$9:$C$38,"&lt;&gt;")=0,"UNKNOWN ID","OK")))))))))</x:f>
      </x:c>
    </x:row>
    <x:row r="21" ht="24.75" customHeight="1">
      <x:c r="B21" s="62"/>
      <x:c r="C21" s="51"/>
      <x:c r="D21" s="51"/>
      <x:c r="E21" s="54"/>
      <x:c r="F21" s="25"/>
      <x:c r="G21" s="23" t="str">
        <x:f>IF(COUNTA(B21:F21)=0,"",IF(OR(B21="",C21="",D21="",E21=""),"CHECK ENTRY",IF(NOT(ISNUMBER(B21)),"CHECK DATE",IF(OR(B21&lt;DATE(1900,1,1),B21&gt;DATE(2100,12,31),B21&lt;&gt;INT(B21)),"CHECK DATE",IF(NOT(OR(D21="Deposit",D21="Withdrawal")),"CHECK TYPE",IF(NOT(ISNUMBER(E21)),"CHECK AMOUNT",IF(E21&lt;=0,"AMOUNT &gt; 0",IF(B21&gt;'Start Here'!$D$10,"FUTURE DATE",IF(COUNTIFS(Bills!$B$9:$B$38,C21,Bills!$C$9:$C$38,"&lt;&gt;")=0,"UNKNOWN ID","OK")))))))))</x:f>
      </x:c>
    </x:row>
    <x:row r="22" ht="24.75" customHeight="1">
      <x:c r="B22" s="62"/>
      <x:c r="C22" s="51"/>
      <x:c r="D22" s="51"/>
      <x:c r="E22" s="54"/>
      <x:c r="F22" s="25"/>
      <x:c r="G22" s="23" t="str">
        <x:f>IF(COUNTA(B22:F22)=0,"",IF(OR(B22="",C22="",D22="",E22=""),"CHECK ENTRY",IF(NOT(ISNUMBER(B22)),"CHECK DATE",IF(OR(B22&lt;DATE(1900,1,1),B22&gt;DATE(2100,12,31),B22&lt;&gt;INT(B22)),"CHECK DATE",IF(NOT(OR(D22="Deposit",D22="Withdrawal")),"CHECK TYPE",IF(NOT(ISNUMBER(E22)),"CHECK AMOUNT",IF(E22&lt;=0,"AMOUNT &gt; 0",IF(B22&gt;'Start Here'!$D$10,"FUTURE DATE",IF(COUNTIFS(Bills!$B$9:$B$38,C22,Bills!$C$9:$C$38,"&lt;&gt;")=0,"UNKNOWN ID","OK")))))))))</x:f>
      </x:c>
    </x:row>
    <x:row r="23" ht="24.75" customHeight="1">
      <x:c r="B23" s="62"/>
      <x:c r="C23" s="51"/>
      <x:c r="D23" s="51"/>
      <x:c r="E23" s="54"/>
      <x:c r="F23" s="25"/>
      <x:c r="G23" s="23" t="str">
        <x:f>IF(COUNTA(B23:F23)=0,"",IF(OR(B23="",C23="",D23="",E23=""),"CHECK ENTRY",IF(NOT(ISNUMBER(B23)),"CHECK DATE",IF(OR(B23&lt;DATE(1900,1,1),B23&gt;DATE(2100,12,31),B23&lt;&gt;INT(B23)),"CHECK DATE",IF(NOT(OR(D23="Deposit",D23="Withdrawal")),"CHECK TYPE",IF(NOT(ISNUMBER(E23)),"CHECK AMOUNT",IF(E23&lt;=0,"AMOUNT &gt; 0",IF(B23&gt;'Start Here'!$D$10,"FUTURE DATE",IF(COUNTIFS(Bills!$B$9:$B$38,C23,Bills!$C$9:$C$38,"&lt;&gt;")=0,"UNKNOWN ID","OK")))))))))</x:f>
      </x:c>
    </x:row>
    <x:row r="24" ht="24.75" customHeight="1">
      <x:c r="B24" s="62"/>
      <x:c r="C24" s="51"/>
      <x:c r="D24" s="51"/>
      <x:c r="E24" s="54"/>
      <x:c r="F24" s="25"/>
      <x:c r="G24" s="23" t="str">
        <x:f>IF(COUNTA(B24:F24)=0,"",IF(OR(B24="",C24="",D24="",E24=""),"CHECK ENTRY",IF(NOT(ISNUMBER(B24)),"CHECK DATE",IF(OR(B24&lt;DATE(1900,1,1),B24&gt;DATE(2100,12,31),B24&lt;&gt;INT(B24)),"CHECK DATE",IF(NOT(OR(D24="Deposit",D24="Withdrawal")),"CHECK TYPE",IF(NOT(ISNUMBER(E24)),"CHECK AMOUNT",IF(E24&lt;=0,"AMOUNT &gt; 0",IF(B24&gt;'Start Here'!$D$10,"FUTURE DATE",IF(COUNTIFS(Bills!$B$9:$B$38,C24,Bills!$C$9:$C$38,"&lt;&gt;")=0,"UNKNOWN ID","OK")))))))))</x:f>
      </x:c>
    </x:row>
    <x:row r="25" ht="24.75" customHeight="1">
      <x:c r="B25" s="62"/>
      <x:c r="C25" s="51"/>
      <x:c r="D25" s="51"/>
      <x:c r="E25" s="54"/>
      <x:c r="F25" s="25"/>
      <x:c r="G25" s="23" t="str">
        <x:f>IF(COUNTA(B25:F25)=0,"",IF(OR(B25="",C25="",D25="",E25=""),"CHECK ENTRY",IF(NOT(ISNUMBER(B25)),"CHECK DATE",IF(OR(B25&lt;DATE(1900,1,1),B25&gt;DATE(2100,12,31),B25&lt;&gt;INT(B25)),"CHECK DATE",IF(NOT(OR(D25="Deposit",D25="Withdrawal")),"CHECK TYPE",IF(NOT(ISNUMBER(E25)),"CHECK AMOUNT",IF(E25&lt;=0,"AMOUNT &gt; 0",IF(B25&gt;'Start Here'!$D$10,"FUTURE DATE",IF(COUNTIFS(Bills!$B$9:$B$38,C25,Bills!$C$9:$C$38,"&lt;&gt;")=0,"UNKNOWN ID","OK")))))))))</x:f>
      </x:c>
    </x:row>
    <x:row r="26" ht="24.75" customHeight="1">
      <x:c r="B26" s="62"/>
      <x:c r="C26" s="51"/>
      <x:c r="D26" s="51"/>
      <x:c r="E26" s="54"/>
      <x:c r="F26" s="25"/>
      <x:c r="G26" s="23" t="str">
        <x:f>IF(COUNTA(B26:F26)=0,"",IF(OR(B26="",C26="",D26="",E26=""),"CHECK ENTRY",IF(NOT(ISNUMBER(B26)),"CHECK DATE",IF(OR(B26&lt;DATE(1900,1,1),B26&gt;DATE(2100,12,31),B26&lt;&gt;INT(B26)),"CHECK DATE",IF(NOT(OR(D26="Deposit",D26="Withdrawal")),"CHECK TYPE",IF(NOT(ISNUMBER(E26)),"CHECK AMOUNT",IF(E26&lt;=0,"AMOUNT &gt; 0",IF(B26&gt;'Start Here'!$D$10,"FUTURE DATE",IF(COUNTIFS(Bills!$B$9:$B$38,C26,Bills!$C$9:$C$38,"&lt;&gt;")=0,"UNKNOWN ID","OK")))))))))</x:f>
      </x:c>
    </x:row>
    <x:row r="27" ht="24.75" customHeight="1">
      <x:c r="B27" s="62"/>
      <x:c r="C27" s="51"/>
      <x:c r="D27" s="51"/>
      <x:c r="E27" s="54"/>
      <x:c r="F27" s="25"/>
      <x:c r="G27" s="23" t="str">
        <x:f>IF(COUNTA(B27:F27)=0,"",IF(OR(B27="",C27="",D27="",E27=""),"CHECK ENTRY",IF(NOT(ISNUMBER(B27)),"CHECK DATE",IF(OR(B27&lt;DATE(1900,1,1),B27&gt;DATE(2100,12,31),B27&lt;&gt;INT(B27)),"CHECK DATE",IF(NOT(OR(D27="Deposit",D27="Withdrawal")),"CHECK TYPE",IF(NOT(ISNUMBER(E27)),"CHECK AMOUNT",IF(E27&lt;=0,"AMOUNT &gt; 0",IF(B27&gt;'Start Here'!$D$10,"FUTURE DATE",IF(COUNTIFS(Bills!$B$9:$B$38,C27,Bills!$C$9:$C$38,"&lt;&gt;")=0,"UNKNOWN ID","OK")))))))))</x:f>
      </x:c>
    </x:row>
    <x:row r="28" ht="24.75" customHeight="1">
      <x:c r="B28" s="81"/>
      <x:c r="C28" s="80"/>
      <x:c r="D28" s="80"/>
      <x:c r="E28" s="77"/>
      <x:c r="F28" s="78"/>
      <x:c r="G28" s="74" t="str">
        <x:f>IF(COUNTA(B28:F28)=0,"",IF(OR(B28="",C28="",D28="",E28=""),"CHECK ENTRY",IF(NOT(ISNUMBER(B28)),"CHECK DATE",IF(OR(B28&lt;DATE(1900,1,1),B28&gt;DATE(2100,12,31),B28&lt;&gt;INT(B28)),"CHECK DATE",IF(NOT(OR(D28="Deposit",D28="Withdrawal")),"CHECK TYPE",IF(NOT(ISNUMBER(E28)),"CHECK AMOUNT",IF(E28&lt;=0,"AMOUNT &gt; 0",IF(B28&gt;'Start Here'!$D$10,"FUTURE DATE",IF(COUNTIFS(Bills!$B$9:$B$38,C28,Bills!$C$9:$C$38,"&lt;&gt;")=0,"UNKNOWN ID","OK")))))))))</x:f>
      </x:c>
    </x:row>
    <x:row r="29" ht="24.75" customHeight="1">
      <x:c r="B29" s="62"/>
      <x:c r="C29" s="51"/>
      <x:c r="D29" s="51"/>
      <x:c r="E29" s="54"/>
      <x:c r="F29" s="25"/>
      <x:c r="G29" s="23" t="str">
        <x:f>IF(COUNTA(B29:F29)=0,"",IF(OR(B29="",C29="",D29="",E29=""),"CHECK ENTRY",IF(NOT(ISNUMBER(B29)),"CHECK DATE",IF(OR(B29&lt;DATE(1900,1,1),B29&gt;DATE(2100,12,31),B29&lt;&gt;INT(B29)),"CHECK DATE",IF(NOT(OR(D29="Deposit",D29="Withdrawal")),"CHECK TYPE",IF(NOT(ISNUMBER(E29)),"CHECK AMOUNT",IF(E29&lt;=0,"AMOUNT &gt; 0",IF(B29&gt;'Start Here'!$D$10,"FUTURE DATE",IF(COUNTIFS(Bills!$B$9:$B$38,C29,Bills!$C$9:$C$38,"&lt;&gt;")=0,"UNKNOWN ID","OK")))))))))</x:f>
      </x:c>
    </x:row>
    <x:row r="30" ht="24.75" customHeight="1">
      <x:c r="B30" s="62"/>
      <x:c r="C30" s="51"/>
      <x:c r="D30" s="51"/>
      <x:c r="E30" s="54"/>
      <x:c r="F30" s="25"/>
      <x:c r="G30" s="23" t="str">
        <x:f>IF(COUNTA(B30:F30)=0,"",IF(OR(B30="",C30="",D30="",E30=""),"CHECK ENTRY",IF(NOT(ISNUMBER(B30)),"CHECK DATE",IF(OR(B30&lt;DATE(1900,1,1),B30&gt;DATE(2100,12,31),B30&lt;&gt;INT(B30)),"CHECK DATE",IF(NOT(OR(D30="Deposit",D30="Withdrawal")),"CHECK TYPE",IF(NOT(ISNUMBER(E30)),"CHECK AMOUNT",IF(E30&lt;=0,"AMOUNT &gt; 0",IF(B30&gt;'Start Here'!$D$10,"FUTURE DATE",IF(COUNTIFS(Bills!$B$9:$B$38,C30,Bills!$C$9:$C$38,"&lt;&gt;")=0,"UNKNOWN ID","OK")))))))))</x:f>
      </x:c>
    </x:row>
    <x:row r="31" ht="24.75" customHeight="1">
      <x:c r="B31" s="62"/>
      <x:c r="C31" s="51"/>
      <x:c r="D31" s="51"/>
      <x:c r="E31" s="54"/>
      <x:c r="F31" s="25"/>
      <x:c r="G31" s="23" t="str">
        <x:f>IF(COUNTA(B31:F31)=0,"",IF(OR(B31="",C31="",D31="",E31=""),"CHECK ENTRY",IF(NOT(ISNUMBER(B31)),"CHECK DATE",IF(OR(B31&lt;DATE(1900,1,1),B31&gt;DATE(2100,12,31),B31&lt;&gt;INT(B31)),"CHECK DATE",IF(NOT(OR(D31="Deposit",D31="Withdrawal")),"CHECK TYPE",IF(NOT(ISNUMBER(E31)),"CHECK AMOUNT",IF(E31&lt;=0,"AMOUNT &gt; 0",IF(B31&gt;'Start Here'!$D$10,"FUTURE DATE",IF(COUNTIFS(Bills!$B$9:$B$38,C31,Bills!$C$9:$C$38,"&lt;&gt;")=0,"UNKNOWN ID","OK")))))))))</x:f>
      </x:c>
    </x:row>
    <x:row r="32" ht="24.75" customHeight="1">
      <x:c r="B32" s="62"/>
      <x:c r="C32" s="51"/>
      <x:c r="D32" s="51"/>
      <x:c r="E32" s="54"/>
      <x:c r="F32" s="25"/>
      <x:c r="G32" s="23" t="str">
        <x:f>IF(COUNTA(B32:F32)=0,"",IF(OR(B32="",C32="",D32="",E32=""),"CHECK ENTRY",IF(NOT(ISNUMBER(B32)),"CHECK DATE",IF(OR(B32&lt;DATE(1900,1,1),B32&gt;DATE(2100,12,31),B32&lt;&gt;INT(B32)),"CHECK DATE",IF(NOT(OR(D32="Deposit",D32="Withdrawal")),"CHECK TYPE",IF(NOT(ISNUMBER(E32)),"CHECK AMOUNT",IF(E32&lt;=0,"AMOUNT &gt; 0",IF(B32&gt;'Start Here'!$D$10,"FUTURE DATE",IF(COUNTIFS(Bills!$B$9:$B$38,C32,Bills!$C$9:$C$38,"&lt;&gt;")=0,"UNKNOWN ID","OK")))))))))</x:f>
      </x:c>
    </x:row>
    <x:row r="33" ht="24.75" customHeight="1">
      <x:c r="B33" s="62"/>
      <x:c r="C33" s="51"/>
      <x:c r="D33" s="51"/>
      <x:c r="E33" s="54"/>
      <x:c r="F33" s="25"/>
      <x:c r="G33" s="23" t="str">
        <x:f>IF(COUNTA(B33:F33)=0,"",IF(OR(B33="",C33="",D33="",E33=""),"CHECK ENTRY",IF(NOT(ISNUMBER(B33)),"CHECK DATE",IF(OR(B33&lt;DATE(1900,1,1),B33&gt;DATE(2100,12,31),B33&lt;&gt;INT(B33)),"CHECK DATE",IF(NOT(OR(D33="Deposit",D33="Withdrawal")),"CHECK TYPE",IF(NOT(ISNUMBER(E33)),"CHECK AMOUNT",IF(E33&lt;=0,"AMOUNT &gt; 0",IF(B33&gt;'Start Here'!$D$10,"FUTURE DATE",IF(COUNTIFS(Bills!$B$9:$B$38,C33,Bills!$C$9:$C$38,"&lt;&gt;")=0,"UNKNOWN ID","OK")))))))))</x:f>
      </x:c>
    </x:row>
    <x:row r="34" ht="24.75" customHeight="1">
      <x:c r="B34" s="62"/>
      <x:c r="C34" s="51"/>
      <x:c r="D34" s="51"/>
      <x:c r="E34" s="54"/>
      <x:c r="F34" s="25"/>
      <x:c r="G34" s="23" t="str">
        <x:f>IF(COUNTA(B34:F34)=0,"",IF(OR(B34="",C34="",D34="",E34=""),"CHECK ENTRY",IF(NOT(ISNUMBER(B34)),"CHECK DATE",IF(OR(B34&lt;DATE(1900,1,1),B34&gt;DATE(2100,12,31),B34&lt;&gt;INT(B34)),"CHECK DATE",IF(NOT(OR(D34="Deposit",D34="Withdrawal")),"CHECK TYPE",IF(NOT(ISNUMBER(E34)),"CHECK AMOUNT",IF(E34&lt;=0,"AMOUNT &gt; 0",IF(B34&gt;'Start Here'!$D$10,"FUTURE DATE",IF(COUNTIFS(Bills!$B$9:$B$38,C34,Bills!$C$9:$C$38,"&lt;&gt;")=0,"UNKNOWN ID","OK")))))))))</x:f>
      </x:c>
    </x:row>
    <x:row r="35" ht="24.75" customHeight="1">
      <x:c r="B35" s="62"/>
      <x:c r="C35" s="51"/>
      <x:c r="D35" s="51"/>
      <x:c r="E35" s="54"/>
      <x:c r="F35" s="25"/>
      <x:c r="G35" s="23" t="str">
        <x:f>IF(COUNTA(B35:F35)=0,"",IF(OR(B35="",C35="",D35="",E35=""),"CHECK ENTRY",IF(NOT(ISNUMBER(B35)),"CHECK DATE",IF(OR(B35&lt;DATE(1900,1,1),B35&gt;DATE(2100,12,31),B35&lt;&gt;INT(B35)),"CHECK DATE",IF(NOT(OR(D35="Deposit",D35="Withdrawal")),"CHECK TYPE",IF(NOT(ISNUMBER(E35)),"CHECK AMOUNT",IF(E35&lt;=0,"AMOUNT &gt; 0",IF(B35&gt;'Start Here'!$D$10,"FUTURE DATE",IF(COUNTIFS(Bills!$B$9:$B$38,C35,Bills!$C$9:$C$38,"&lt;&gt;")=0,"UNKNOWN ID","OK")))))))))</x:f>
      </x:c>
    </x:row>
    <x:row r="36" ht="24.75" customHeight="1">
      <x:c r="B36" s="62"/>
      <x:c r="C36" s="51"/>
      <x:c r="D36" s="51"/>
      <x:c r="E36" s="54"/>
      <x:c r="F36" s="25"/>
      <x:c r="G36" s="23" t="str">
        <x:f>IF(COUNTA(B36:F36)=0,"",IF(OR(B36="",C36="",D36="",E36=""),"CHECK ENTRY",IF(NOT(ISNUMBER(B36)),"CHECK DATE",IF(OR(B36&lt;DATE(1900,1,1),B36&gt;DATE(2100,12,31),B36&lt;&gt;INT(B36)),"CHECK DATE",IF(NOT(OR(D36="Deposit",D36="Withdrawal")),"CHECK TYPE",IF(NOT(ISNUMBER(E36)),"CHECK AMOUNT",IF(E36&lt;=0,"AMOUNT &gt; 0",IF(B36&gt;'Start Here'!$D$10,"FUTURE DATE",IF(COUNTIFS(Bills!$B$9:$B$38,C36,Bills!$C$9:$C$38,"&lt;&gt;")=0,"UNKNOWN ID","OK")))))))))</x:f>
      </x:c>
    </x:row>
    <x:row r="37" ht="24.75" customHeight="1">
      <x:c r="B37" s="62"/>
      <x:c r="C37" s="51"/>
      <x:c r="D37" s="51"/>
      <x:c r="E37" s="54"/>
      <x:c r="F37" s="25"/>
      <x:c r="G37" s="23" t="str">
        <x:f>IF(COUNTA(B37:F37)=0,"",IF(OR(B37="",C37="",D37="",E37=""),"CHECK ENTRY",IF(NOT(ISNUMBER(B37)),"CHECK DATE",IF(OR(B37&lt;DATE(1900,1,1),B37&gt;DATE(2100,12,31),B37&lt;&gt;INT(B37)),"CHECK DATE",IF(NOT(OR(D37="Deposit",D37="Withdrawal")),"CHECK TYPE",IF(NOT(ISNUMBER(E37)),"CHECK AMOUNT",IF(E37&lt;=0,"AMOUNT &gt; 0",IF(B37&gt;'Start Here'!$D$10,"FUTURE DATE",IF(COUNTIFS(Bills!$B$9:$B$38,C37,Bills!$C$9:$C$38,"&lt;&gt;")=0,"UNKNOWN ID","OK")))))))))</x:f>
      </x:c>
    </x:row>
    <x:row r="38" ht="24.75" customHeight="1">
      <x:c r="B38" s="81"/>
      <x:c r="C38" s="80"/>
      <x:c r="D38" s="80"/>
      <x:c r="E38" s="77"/>
      <x:c r="F38" s="78"/>
      <x:c r="G38" s="74" t="str">
        <x:f>IF(COUNTA(B38:F38)=0,"",IF(OR(B38="",C38="",D38="",E38=""),"CHECK ENTRY",IF(NOT(ISNUMBER(B38)),"CHECK DATE",IF(OR(B38&lt;DATE(1900,1,1),B38&gt;DATE(2100,12,31),B38&lt;&gt;INT(B38)),"CHECK DATE",IF(NOT(OR(D38="Deposit",D38="Withdrawal")),"CHECK TYPE",IF(NOT(ISNUMBER(E38)),"CHECK AMOUNT",IF(E38&lt;=0,"AMOUNT &gt; 0",IF(B38&gt;'Start Here'!$D$10,"FUTURE DATE",IF(COUNTIFS(Bills!$B$9:$B$38,C38,Bills!$C$9:$C$38,"&lt;&gt;")=0,"UNKNOWN ID","OK")))))))))</x:f>
      </x:c>
    </x:row>
    <x:row r="39" ht="24.75" customHeight="1">
      <x:c r="B39" s="62"/>
      <x:c r="C39" s="51"/>
      <x:c r="D39" s="51"/>
      <x:c r="E39" s="54"/>
      <x:c r="F39" s="25"/>
      <x:c r="G39" s="23" t="str">
        <x:f>IF(COUNTA(B39:F39)=0,"",IF(OR(B39="",C39="",D39="",E39=""),"CHECK ENTRY",IF(NOT(ISNUMBER(B39)),"CHECK DATE",IF(OR(B39&lt;DATE(1900,1,1),B39&gt;DATE(2100,12,31),B39&lt;&gt;INT(B39)),"CHECK DATE",IF(NOT(OR(D39="Deposit",D39="Withdrawal")),"CHECK TYPE",IF(NOT(ISNUMBER(E39)),"CHECK AMOUNT",IF(E39&lt;=0,"AMOUNT &gt; 0",IF(B39&gt;'Start Here'!$D$10,"FUTURE DATE",IF(COUNTIFS(Bills!$B$9:$B$38,C39,Bills!$C$9:$C$38,"&lt;&gt;")=0,"UNKNOWN ID","OK")))))))))</x:f>
      </x:c>
    </x:row>
    <x:row r="40" ht="24.75" customHeight="1">
      <x:c r="B40" s="62"/>
      <x:c r="C40" s="51"/>
      <x:c r="D40" s="51"/>
      <x:c r="E40" s="54"/>
      <x:c r="F40" s="25"/>
      <x:c r="G40" s="23" t="str">
        <x:f>IF(COUNTA(B40:F40)=0,"",IF(OR(B40="",C40="",D40="",E40=""),"CHECK ENTRY",IF(NOT(ISNUMBER(B40)),"CHECK DATE",IF(OR(B40&lt;DATE(1900,1,1),B40&gt;DATE(2100,12,31),B40&lt;&gt;INT(B40)),"CHECK DATE",IF(NOT(OR(D40="Deposit",D40="Withdrawal")),"CHECK TYPE",IF(NOT(ISNUMBER(E40)),"CHECK AMOUNT",IF(E40&lt;=0,"AMOUNT &gt; 0",IF(B40&gt;'Start Here'!$D$10,"FUTURE DATE",IF(COUNTIFS(Bills!$B$9:$B$38,C40,Bills!$C$9:$C$38,"&lt;&gt;")=0,"UNKNOWN ID","OK")))))))))</x:f>
      </x:c>
    </x:row>
    <x:row r="41" ht="24.75" customHeight="1">
      <x:c r="B41" s="62"/>
      <x:c r="C41" s="51"/>
      <x:c r="D41" s="51"/>
      <x:c r="E41" s="54"/>
      <x:c r="F41" s="25"/>
      <x:c r="G41" s="23" t="str">
        <x:f>IF(COUNTA(B41:F41)=0,"",IF(OR(B41="",C41="",D41="",E41=""),"CHECK ENTRY",IF(NOT(ISNUMBER(B41)),"CHECK DATE",IF(OR(B41&lt;DATE(1900,1,1),B41&gt;DATE(2100,12,31),B41&lt;&gt;INT(B41)),"CHECK DATE",IF(NOT(OR(D41="Deposit",D41="Withdrawal")),"CHECK TYPE",IF(NOT(ISNUMBER(E41)),"CHECK AMOUNT",IF(E41&lt;=0,"AMOUNT &gt; 0",IF(B41&gt;'Start Here'!$D$10,"FUTURE DATE",IF(COUNTIFS(Bills!$B$9:$B$38,C41,Bills!$C$9:$C$38,"&lt;&gt;")=0,"UNKNOWN ID","OK")))))))))</x:f>
      </x:c>
    </x:row>
    <x:row r="42" ht="24.75" customHeight="1">
      <x:c r="B42" s="62"/>
      <x:c r="C42" s="51"/>
      <x:c r="D42" s="51"/>
      <x:c r="E42" s="54"/>
      <x:c r="F42" s="25"/>
      <x:c r="G42" s="23" t="str">
        <x:f>IF(COUNTA(B42:F42)=0,"",IF(OR(B42="",C42="",D42="",E42=""),"CHECK ENTRY",IF(NOT(ISNUMBER(B42)),"CHECK DATE",IF(OR(B42&lt;DATE(1900,1,1),B42&gt;DATE(2100,12,31),B42&lt;&gt;INT(B42)),"CHECK DATE",IF(NOT(OR(D42="Deposit",D42="Withdrawal")),"CHECK TYPE",IF(NOT(ISNUMBER(E42)),"CHECK AMOUNT",IF(E42&lt;=0,"AMOUNT &gt; 0",IF(B42&gt;'Start Here'!$D$10,"FUTURE DATE",IF(COUNTIFS(Bills!$B$9:$B$38,C42,Bills!$C$9:$C$38,"&lt;&gt;")=0,"UNKNOWN ID","OK")))))))))</x:f>
      </x:c>
    </x:row>
    <x:row r="43" ht="24.75" customHeight="1">
      <x:c r="B43" s="62"/>
      <x:c r="C43" s="51"/>
      <x:c r="D43" s="51"/>
      <x:c r="E43" s="54"/>
      <x:c r="F43" s="25"/>
      <x:c r="G43" s="23" t="str">
        <x:f>IF(COUNTA(B43:F43)=0,"",IF(OR(B43="",C43="",D43="",E43=""),"CHECK ENTRY",IF(NOT(ISNUMBER(B43)),"CHECK DATE",IF(OR(B43&lt;DATE(1900,1,1),B43&gt;DATE(2100,12,31),B43&lt;&gt;INT(B43)),"CHECK DATE",IF(NOT(OR(D43="Deposit",D43="Withdrawal")),"CHECK TYPE",IF(NOT(ISNUMBER(E43)),"CHECK AMOUNT",IF(E43&lt;=0,"AMOUNT &gt; 0",IF(B43&gt;'Start Here'!$D$10,"FUTURE DATE",IF(COUNTIFS(Bills!$B$9:$B$38,C43,Bills!$C$9:$C$38,"&lt;&gt;")=0,"UNKNOWN ID","OK")))))))))</x:f>
      </x:c>
    </x:row>
    <x:row r="44" ht="24.75" customHeight="1">
      <x:c r="B44" s="62"/>
      <x:c r="C44" s="51"/>
      <x:c r="D44" s="51"/>
      <x:c r="E44" s="54"/>
      <x:c r="F44" s="25"/>
      <x:c r="G44" s="23" t="str">
        <x:f>IF(COUNTA(B44:F44)=0,"",IF(OR(B44="",C44="",D44="",E44=""),"CHECK ENTRY",IF(NOT(ISNUMBER(B44)),"CHECK DATE",IF(OR(B44&lt;DATE(1900,1,1),B44&gt;DATE(2100,12,31),B44&lt;&gt;INT(B44)),"CHECK DATE",IF(NOT(OR(D44="Deposit",D44="Withdrawal")),"CHECK TYPE",IF(NOT(ISNUMBER(E44)),"CHECK AMOUNT",IF(E44&lt;=0,"AMOUNT &gt; 0",IF(B44&gt;'Start Here'!$D$10,"FUTURE DATE",IF(COUNTIFS(Bills!$B$9:$B$38,C44,Bills!$C$9:$C$38,"&lt;&gt;")=0,"UNKNOWN ID","OK")))))))))</x:f>
      </x:c>
    </x:row>
    <x:row r="45" ht="24.75" customHeight="1">
      <x:c r="B45" s="62"/>
      <x:c r="C45" s="51"/>
      <x:c r="D45" s="51"/>
      <x:c r="E45" s="54"/>
      <x:c r="F45" s="25"/>
      <x:c r="G45" s="23" t="str">
        <x:f>IF(COUNTA(B45:F45)=0,"",IF(OR(B45="",C45="",D45="",E45=""),"CHECK ENTRY",IF(NOT(ISNUMBER(B45)),"CHECK DATE",IF(OR(B45&lt;DATE(1900,1,1),B45&gt;DATE(2100,12,31),B45&lt;&gt;INT(B45)),"CHECK DATE",IF(NOT(OR(D45="Deposit",D45="Withdrawal")),"CHECK TYPE",IF(NOT(ISNUMBER(E45)),"CHECK AMOUNT",IF(E45&lt;=0,"AMOUNT &gt; 0",IF(B45&gt;'Start Here'!$D$10,"FUTURE DATE",IF(COUNTIFS(Bills!$B$9:$B$38,C45,Bills!$C$9:$C$38,"&lt;&gt;")=0,"UNKNOWN ID","OK")))))))))</x:f>
      </x:c>
    </x:row>
    <x:row r="46" ht="24.75" customHeight="1">
      <x:c r="B46" s="62"/>
      <x:c r="C46" s="51"/>
      <x:c r="D46" s="51"/>
      <x:c r="E46" s="54"/>
      <x:c r="F46" s="25"/>
      <x:c r="G46" s="23" t="str">
        <x:f>IF(COUNTA(B46:F46)=0,"",IF(OR(B46="",C46="",D46="",E46=""),"CHECK ENTRY",IF(NOT(ISNUMBER(B46)),"CHECK DATE",IF(OR(B46&lt;DATE(1900,1,1),B46&gt;DATE(2100,12,31),B46&lt;&gt;INT(B46)),"CHECK DATE",IF(NOT(OR(D46="Deposit",D46="Withdrawal")),"CHECK TYPE",IF(NOT(ISNUMBER(E46)),"CHECK AMOUNT",IF(E46&lt;=0,"AMOUNT &gt; 0",IF(B46&gt;'Start Here'!$D$10,"FUTURE DATE",IF(COUNTIFS(Bills!$B$9:$B$38,C46,Bills!$C$9:$C$38,"&lt;&gt;")=0,"UNKNOWN ID","OK")))))))))</x:f>
      </x:c>
    </x:row>
    <x:row r="47" ht="24.75" customHeight="1">
      <x:c r="B47" s="62"/>
      <x:c r="C47" s="51"/>
      <x:c r="D47" s="51"/>
      <x:c r="E47" s="54"/>
      <x:c r="F47" s="25"/>
      <x:c r="G47" s="23" t="str">
        <x:f>IF(COUNTA(B47:F47)=0,"",IF(OR(B47="",C47="",D47="",E47=""),"CHECK ENTRY",IF(NOT(ISNUMBER(B47)),"CHECK DATE",IF(OR(B47&lt;DATE(1900,1,1),B47&gt;DATE(2100,12,31),B47&lt;&gt;INT(B47)),"CHECK DATE",IF(NOT(OR(D47="Deposit",D47="Withdrawal")),"CHECK TYPE",IF(NOT(ISNUMBER(E47)),"CHECK AMOUNT",IF(E47&lt;=0,"AMOUNT &gt; 0",IF(B47&gt;'Start Here'!$D$10,"FUTURE DATE",IF(COUNTIFS(Bills!$B$9:$B$38,C47,Bills!$C$9:$C$38,"&lt;&gt;")=0,"UNKNOWN ID","OK")))))))))</x:f>
      </x:c>
    </x:row>
    <x:row r="48" ht="24.75" customHeight="1">
      <x:c r="B48" s="81"/>
      <x:c r="C48" s="80"/>
      <x:c r="D48" s="80"/>
      <x:c r="E48" s="77"/>
      <x:c r="F48" s="78"/>
      <x:c r="G48" s="74" t="str">
        <x:f>IF(COUNTA(B48:F48)=0,"",IF(OR(B48="",C48="",D48="",E48=""),"CHECK ENTRY",IF(NOT(ISNUMBER(B48)),"CHECK DATE",IF(OR(B48&lt;DATE(1900,1,1),B48&gt;DATE(2100,12,31),B48&lt;&gt;INT(B48)),"CHECK DATE",IF(NOT(OR(D48="Deposit",D48="Withdrawal")),"CHECK TYPE",IF(NOT(ISNUMBER(E48)),"CHECK AMOUNT",IF(E48&lt;=0,"AMOUNT &gt; 0",IF(B48&gt;'Start Here'!$D$10,"FUTURE DATE",IF(COUNTIFS(Bills!$B$9:$B$38,C48,Bills!$C$9:$C$38,"&lt;&gt;")=0,"UNKNOWN ID","OK")))))))))</x:f>
      </x:c>
    </x:row>
    <x:row r="49" ht="24.75" customHeight="1">
      <x:c r="B49" s="62"/>
      <x:c r="C49" s="51"/>
      <x:c r="D49" s="51"/>
      <x:c r="E49" s="54"/>
      <x:c r="F49" s="25"/>
      <x:c r="G49" s="23" t="str">
        <x:f>IF(COUNTA(B49:F49)=0,"",IF(OR(B49="",C49="",D49="",E49=""),"CHECK ENTRY",IF(NOT(ISNUMBER(B49)),"CHECK DATE",IF(OR(B49&lt;DATE(1900,1,1),B49&gt;DATE(2100,12,31),B49&lt;&gt;INT(B49)),"CHECK DATE",IF(NOT(OR(D49="Deposit",D49="Withdrawal")),"CHECK TYPE",IF(NOT(ISNUMBER(E49)),"CHECK AMOUNT",IF(E49&lt;=0,"AMOUNT &gt; 0",IF(B49&gt;'Start Here'!$D$10,"FUTURE DATE",IF(COUNTIFS(Bills!$B$9:$B$38,C49,Bills!$C$9:$C$38,"&lt;&gt;")=0,"UNKNOWN ID","OK")))))))))</x:f>
      </x:c>
    </x:row>
    <x:row r="50" ht="24.75" customHeight="1">
      <x:c r="B50" s="62"/>
      <x:c r="C50" s="51"/>
      <x:c r="D50" s="51"/>
      <x:c r="E50" s="54"/>
      <x:c r="F50" s="25"/>
      <x:c r="G50" s="23" t="str">
        <x:f>IF(COUNTA(B50:F50)=0,"",IF(OR(B50="",C50="",D50="",E50=""),"CHECK ENTRY",IF(NOT(ISNUMBER(B50)),"CHECK DATE",IF(OR(B50&lt;DATE(1900,1,1),B50&gt;DATE(2100,12,31),B50&lt;&gt;INT(B50)),"CHECK DATE",IF(NOT(OR(D50="Deposit",D50="Withdrawal")),"CHECK TYPE",IF(NOT(ISNUMBER(E50)),"CHECK AMOUNT",IF(E50&lt;=0,"AMOUNT &gt; 0",IF(B50&gt;'Start Here'!$D$10,"FUTURE DATE",IF(COUNTIFS(Bills!$B$9:$B$38,C50,Bills!$C$9:$C$38,"&lt;&gt;")=0,"UNKNOWN ID","OK")))))))))</x:f>
      </x:c>
    </x:row>
    <x:row r="51" ht="24.75" customHeight="1">
      <x:c r="B51" s="62"/>
      <x:c r="C51" s="51"/>
      <x:c r="D51" s="51"/>
      <x:c r="E51" s="54"/>
      <x:c r="F51" s="25"/>
      <x:c r="G51" s="23" t="str">
        <x:f>IF(COUNTA(B51:F51)=0,"",IF(OR(B51="",C51="",D51="",E51=""),"CHECK ENTRY",IF(NOT(ISNUMBER(B51)),"CHECK DATE",IF(OR(B51&lt;DATE(1900,1,1),B51&gt;DATE(2100,12,31),B51&lt;&gt;INT(B51)),"CHECK DATE",IF(NOT(OR(D51="Deposit",D51="Withdrawal")),"CHECK TYPE",IF(NOT(ISNUMBER(E51)),"CHECK AMOUNT",IF(E51&lt;=0,"AMOUNT &gt; 0",IF(B51&gt;'Start Here'!$D$10,"FUTURE DATE",IF(COUNTIFS(Bills!$B$9:$B$38,C51,Bills!$C$9:$C$38,"&lt;&gt;")=0,"UNKNOWN ID","OK")))))))))</x:f>
      </x:c>
    </x:row>
    <x:row r="52" ht="24.75" customHeight="1">
      <x:c r="B52" s="62"/>
      <x:c r="C52" s="51"/>
      <x:c r="D52" s="51"/>
      <x:c r="E52" s="54"/>
      <x:c r="F52" s="25"/>
      <x:c r="G52" s="23" t="str">
        <x:f>IF(COUNTA(B52:F52)=0,"",IF(OR(B52="",C52="",D52="",E52=""),"CHECK ENTRY",IF(NOT(ISNUMBER(B52)),"CHECK DATE",IF(OR(B52&lt;DATE(1900,1,1),B52&gt;DATE(2100,12,31),B52&lt;&gt;INT(B52)),"CHECK DATE",IF(NOT(OR(D52="Deposit",D52="Withdrawal")),"CHECK TYPE",IF(NOT(ISNUMBER(E52)),"CHECK AMOUNT",IF(E52&lt;=0,"AMOUNT &gt; 0",IF(B52&gt;'Start Here'!$D$10,"FUTURE DATE",IF(COUNTIFS(Bills!$B$9:$B$38,C52,Bills!$C$9:$C$38,"&lt;&gt;")=0,"UNKNOWN ID","OK")))))))))</x:f>
      </x:c>
    </x:row>
    <x:row r="53" ht="24.75" customHeight="1">
      <x:c r="B53" s="62"/>
      <x:c r="C53" s="51"/>
      <x:c r="D53" s="51"/>
      <x:c r="E53" s="54"/>
      <x:c r="F53" s="25"/>
      <x:c r="G53" s="23" t="str">
        <x:f>IF(COUNTA(B53:F53)=0,"",IF(OR(B53="",C53="",D53="",E53=""),"CHECK ENTRY",IF(NOT(ISNUMBER(B53)),"CHECK DATE",IF(OR(B53&lt;DATE(1900,1,1),B53&gt;DATE(2100,12,31),B53&lt;&gt;INT(B53)),"CHECK DATE",IF(NOT(OR(D53="Deposit",D53="Withdrawal")),"CHECK TYPE",IF(NOT(ISNUMBER(E53)),"CHECK AMOUNT",IF(E53&lt;=0,"AMOUNT &gt; 0",IF(B53&gt;'Start Here'!$D$10,"FUTURE DATE",IF(COUNTIFS(Bills!$B$9:$B$38,C53,Bills!$C$9:$C$38,"&lt;&gt;")=0,"UNKNOWN ID","OK")))))))))</x:f>
      </x:c>
    </x:row>
    <x:row r="54" ht="24.75" customHeight="1">
      <x:c r="B54" s="62"/>
      <x:c r="C54" s="51"/>
      <x:c r="D54" s="51"/>
      <x:c r="E54" s="54"/>
      <x:c r="F54" s="25"/>
      <x:c r="G54" s="23" t="str">
        <x:f>IF(COUNTA(B54:F54)=0,"",IF(OR(B54="",C54="",D54="",E54=""),"CHECK ENTRY",IF(NOT(ISNUMBER(B54)),"CHECK DATE",IF(OR(B54&lt;DATE(1900,1,1),B54&gt;DATE(2100,12,31),B54&lt;&gt;INT(B54)),"CHECK DATE",IF(NOT(OR(D54="Deposit",D54="Withdrawal")),"CHECK TYPE",IF(NOT(ISNUMBER(E54)),"CHECK AMOUNT",IF(E54&lt;=0,"AMOUNT &gt; 0",IF(B54&gt;'Start Here'!$D$10,"FUTURE DATE",IF(COUNTIFS(Bills!$B$9:$B$38,C54,Bills!$C$9:$C$38,"&lt;&gt;")=0,"UNKNOWN ID","OK")))))))))</x:f>
      </x:c>
    </x:row>
    <x:row r="55" ht="24.75" customHeight="1">
      <x:c r="B55" s="62"/>
      <x:c r="C55" s="51"/>
      <x:c r="D55" s="51"/>
      <x:c r="E55" s="54"/>
      <x:c r="F55" s="25"/>
      <x:c r="G55" s="23" t="str">
        <x:f>IF(COUNTA(B55:F55)=0,"",IF(OR(B55="",C55="",D55="",E55=""),"CHECK ENTRY",IF(NOT(ISNUMBER(B55)),"CHECK DATE",IF(OR(B55&lt;DATE(1900,1,1),B55&gt;DATE(2100,12,31),B55&lt;&gt;INT(B55)),"CHECK DATE",IF(NOT(OR(D55="Deposit",D55="Withdrawal")),"CHECK TYPE",IF(NOT(ISNUMBER(E55)),"CHECK AMOUNT",IF(E55&lt;=0,"AMOUNT &gt; 0",IF(B55&gt;'Start Here'!$D$10,"FUTURE DATE",IF(COUNTIFS(Bills!$B$9:$B$38,C55,Bills!$C$9:$C$38,"&lt;&gt;")=0,"UNKNOWN ID","OK")))))))))</x:f>
      </x:c>
    </x:row>
    <x:row r="56" ht="24.75" customHeight="1">
      <x:c r="B56" s="62"/>
      <x:c r="C56" s="51"/>
      <x:c r="D56" s="51"/>
      <x:c r="E56" s="54"/>
      <x:c r="F56" s="25"/>
      <x:c r="G56" s="23" t="str">
        <x:f>IF(COUNTA(B56:F56)=0,"",IF(OR(B56="",C56="",D56="",E56=""),"CHECK ENTRY",IF(NOT(ISNUMBER(B56)),"CHECK DATE",IF(OR(B56&lt;DATE(1900,1,1),B56&gt;DATE(2100,12,31),B56&lt;&gt;INT(B56)),"CHECK DATE",IF(NOT(OR(D56="Deposit",D56="Withdrawal")),"CHECK TYPE",IF(NOT(ISNUMBER(E56)),"CHECK AMOUNT",IF(E56&lt;=0,"AMOUNT &gt; 0",IF(B56&gt;'Start Here'!$D$10,"FUTURE DATE",IF(COUNTIFS(Bills!$B$9:$B$38,C56,Bills!$C$9:$C$38,"&lt;&gt;")=0,"UNKNOWN ID","OK")))))))))</x:f>
      </x:c>
    </x:row>
    <x:row r="57" ht="24.75" customHeight="1">
      <x:c r="B57" s="62"/>
      <x:c r="C57" s="51"/>
      <x:c r="D57" s="51"/>
      <x:c r="E57" s="54"/>
      <x:c r="F57" s="25"/>
      <x:c r="G57" s="23" t="str">
        <x:f>IF(COUNTA(B57:F57)=0,"",IF(OR(B57="",C57="",D57="",E57=""),"CHECK ENTRY",IF(NOT(ISNUMBER(B57)),"CHECK DATE",IF(OR(B57&lt;DATE(1900,1,1),B57&gt;DATE(2100,12,31),B57&lt;&gt;INT(B57)),"CHECK DATE",IF(NOT(OR(D57="Deposit",D57="Withdrawal")),"CHECK TYPE",IF(NOT(ISNUMBER(E57)),"CHECK AMOUNT",IF(E57&lt;=0,"AMOUNT &gt; 0",IF(B57&gt;'Start Here'!$D$10,"FUTURE DATE",IF(COUNTIFS(Bills!$B$9:$B$38,C57,Bills!$C$9:$C$38,"&lt;&gt;")=0,"UNKNOWN ID","OK")))))))))</x:f>
      </x:c>
    </x:row>
    <x:row r="58" ht="24.75" customHeight="1">
      <x:c r="B58" s="81"/>
      <x:c r="C58" s="80"/>
      <x:c r="D58" s="80"/>
      <x:c r="E58" s="77"/>
      <x:c r="F58" s="78"/>
      <x:c r="G58" s="74" t="str">
        <x:f>IF(COUNTA(B58:F58)=0,"",IF(OR(B58="",C58="",D58="",E58=""),"CHECK ENTRY",IF(NOT(ISNUMBER(B58)),"CHECK DATE",IF(OR(B58&lt;DATE(1900,1,1),B58&gt;DATE(2100,12,31),B58&lt;&gt;INT(B58)),"CHECK DATE",IF(NOT(OR(D58="Deposit",D58="Withdrawal")),"CHECK TYPE",IF(NOT(ISNUMBER(E58)),"CHECK AMOUNT",IF(E58&lt;=0,"AMOUNT &gt; 0",IF(B58&gt;'Start Here'!$D$10,"FUTURE DATE",IF(COUNTIFS(Bills!$B$9:$B$38,C58,Bills!$C$9:$C$38,"&lt;&gt;")=0,"UNKNOWN ID","OK")))))))))</x:f>
      </x:c>
    </x:row>
    <x:row r="59" ht="24.75" customHeight="1">
      <x:c r="B59" s="62"/>
      <x:c r="C59" s="51"/>
      <x:c r="D59" s="51"/>
      <x:c r="E59" s="54"/>
      <x:c r="F59" s="25"/>
      <x:c r="G59" s="23" t="str">
        <x:f>IF(COUNTA(B59:F59)=0,"",IF(OR(B59="",C59="",D59="",E59=""),"CHECK ENTRY",IF(NOT(ISNUMBER(B59)),"CHECK DATE",IF(OR(B59&lt;DATE(1900,1,1),B59&gt;DATE(2100,12,31),B59&lt;&gt;INT(B59)),"CHECK DATE",IF(NOT(OR(D59="Deposit",D59="Withdrawal")),"CHECK TYPE",IF(NOT(ISNUMBER(E59)),"CHECK AMOUNT",IF(E59&lt;=0,"AMOUNT &gt; 0",IF(B59&gt;'Start Here'!$D$10,"FUTURE DATE",IF(COUNTIFS(Bills!$B$9:$B$38,C59,Bills!$C$9:$C$38,"&lt;&gt;")=0,"UNKNOWN ID","OK")))))))))</x:f>
      </x:c>
    </x:row>
    <x:row r="60" ht="24.75" customHeight="1">
      <x:c r="B60" s="62"/>
      <x:c r="C60" s="51"/>
      <x:c r="D60" s="51"/>
      <x:c r="E60" s="54"/>
      <x:c r="F60" s="25"/>
      <x:c r="G60" s="23" t="str">
        <x:f>IF(COUNTA(B60:F60)=0,"",IF(OR(B60="",C60="",D60="",E60=""),"CHECK ENTRY",IF(NOT(ISNUMBER(B60)),"CHECK DATE",IF(OR(B60&lt;DATE(1900,1,1),B60&gt;DATE(2100,12,31),B60&lt;&gt;INT(B60)),"CHECK DATE",IF(NOT(OR(D60="Deposit",D60="Withdrawal")),"CHECK TYPE",IF(NOT(ISNUMBER(E60)),"CHECK AMOUNT",IF(E60&lt;=0,"AMOUNT &gt; 0",IF(B60&gt;'Start Here'!$D$10,"FUTURE DATE",IF(COUNTIFS(Bills!$B$9:$B$38,C60,Bills!$C$9:$C$38,"&lt;&gt;")=0,"UNKNOWN ID","OK")))))))))</x:f>
      </x:c>
    </x:row>
    <x:row r="61" ht="24.75" customHeight="1">
      <x:c r="B61" s="62"/>
      <x:c r="C61" s="51"/>
      <x:c r="D61" s="51"/>
      <x:c r="E61" s="54"/>
      <x:c r="F61" s="25"/>
      <x:c r="G61" s="23" t="str">
        <x:f>IF(COUNTA(B61:F61)=0,"",IF(OR(B61="",C61="",D61="",E61=""),"CHECK ENTRY",IF(NOT(ISNUMBER(B61)),"CHECK DATE",IF(OR(B61&lt;DATE(1900,1,1),B61&gt;DATE(2100,12,31),B61&lt;&gt;INT(B61)),"CHECK DATE",IF(NOT(OR(D61="Deposit",D61="Withdrawal")),"CHECK TYPE",IF(NOT(ISNUMBER(E61)),"CHECK AMOUNT",IF(E61&lt;=0,"AMOUNT &gt; 0",IF(B61&gt;'Start Here'!$D$10,"FUTURE DATE",IF(COUNTIFS(Bills!$B$9:$B$38,C61,Bills!$C$9:$C$38,"&lt;&gt;")=0,"UNKNOWN ID","OK")))))))))</x:f>
      </x:c>
    </x:row>
    <x:row r="62" ht="24.75" customHeight="1">
      <x:c r="B62" s="62"/>
      <x:c r="C62" s="51"/>
      <x:c r="D62" s="51"/>
      <x:c r="E62" s="54"/>
      <x:c r="F62" s="25"/>
      <x:c r="G62" s="23" t="str">
        <x:f>IF(COUNTA(B62:F62)=0,"",IF(OR(B62="",C62="",D62="",E62=""),"CHECK ENTRY",IF(NOT(ISNUMBER(B62)),"CHECK DATE",IF(OR(B62&lt;DATE(1900,1,1),B62&gt;DATE(2100,12,31),B62&lt;&gt;INT(B62)),"CHECK DATE",IF(NOT(OR(D62="Deposit",D62="Withdrawal")),"CHECK TYPE",IF(NOT(ISNUMBER(E62)),"CHECK AMOUNT",IF(E62&lt;=0,"AMOUNT &gt; 0",IF(B62&gt;'Start Here'!$D$10,"FUTURE DATE",IF(COUNTIFS(Bills!$B$9:$B$38,C62,Bills!$C$9:$C$38,"&lt;&gt;")=0,"UNKNOWN ID","OK")))))))))</x:f>
      </x:c>
    </x:row>
    <x:row r="63" ht="24.75" customHeight="1">
      <x:c r="B63" s="62"/>
      <x:c r="C63" s="51"/>
      <x:c r="D63" s="51"/>
      <x:c r="E63" s="54"/>
      <x:c r="F63" s="25"/>
      <x:c r="G63" s="23" t="str">
        <x:f>IF(COUNTA(B63:F63)=0,"",IF(OR(B63="",C63="",D63="",E63=""),"CHECK ENTRY",IF(NOT(ISNUMBER(B63)),"CHECK DATE",IF(OR(B63&lt;DATE(1900,1,1),B63&gt;DATE(2100,12,31),B63&lt;&gt;INT(B63)),"CHECK DATE",IF(NOT(OR(D63="Deposit",D63="Withdrawal")),"CHECK TYPE",IF(NOT(ISNUMBER(E63)),"CHECK AMOUNT",IF(E63&lt;=0,"AMOUNT &gt; 0",IF(B63&gt;'Start Here'!$D$10,"FUTURE DATE",IF(COUNTIFS(Bills!$B$9:$B$38,C63,Bills!$C$9:$C$38,"&lt;&gt;")=0,"UNKNOWN ID","OK")))))))))</x:f>
      </x:c>
    </x:row>
    <x:row r="64" ht="24.75" customHeight="1">
      <x:c r="B64" s="62"/>
      <x:c r="C64" s="51"/>
      <x:c r="D64" s="51"/>
      <x:c r="E64" s="54"/>
      <x:c r="F64" s="25"/>
      <x:c r="G64" s="23" t="str">
        <x:f>IF(COUNTA(B64:F64)=0,"",IF(OR(B64="",C64="",D64="",E64=""),"CHECK ENTRY",IF(NOT(ISNUMBER(B64)),"CHECK DATE",IF(OR(B64&lt;DATE(1900,1,1),B64&gt;DATE(2100,12,31),B64&lt;&gt;INT(B64)),"CHECK DATE",IF(NOT(OR(D64="Deposit",D64="Withdrawal")),"CHECK TYPE",IF(NOT(ISNUMBER(E64)),"CHECK AMOUNT",IF(E64&lt;=0,"AMOUNT &gt; 0",IF(B64&gt;'Start Here'!$D$10,"FUTURE DATE",IF(COUNTIFS(Bills!$B$9:$B$38,C64,Bills!$C$9:$C$38,"&lt;&gt;")=0,"UNKNOWN ID","OK")))))))))</x:f>
      </x:c>
    </x:row>
    <x:row r="65" ht="24.75" customHeight="1">
      <x:c r="B65" s="62"/>
      <x:c r="C65" s="51"/>
      <x:c r="D65" s="51"/>
      <x:c r="E65" s="54"/>
      <x:c r="F65" s="25"/>
      <x:c r="G65" s="23" t="str">
        <x:f>IF(COUNTA(B65:F65)=0,"",IF(OR(B65="",C65="",D65="",E65=""),"CHECK ENTRY",IF(NOT(ISNUMBER(B65)),"CHECK DATE",IF(OR(B65&lt;DATE(1900,1,1),B65&gt;DATE(2100,12,31),B65&lt;&gt;INT(B65)),"CHECK DATE",IF(NOT(OR(D65="Deposit",D65="Withdrawal")),"CHECK TYPE",IF(NOT(ISNUMBER(E65)),"CHECK AMOUNT",IF(E65&lt;=0,"AMOUNT &gt; 0",IF(B65&gt;'Start Here'!$D$10,"FUTURE DATE",IF(COUNTIFS(Bills!$B$9:$B$38,C65,Bills!$C$9:$C$38,"&lt;&gt;")=0,"UNKNOWN ID","OK")))))))))</x:f>
      </x:c>
    </x:row>
    <x:row r="66" ht="24.75" customHeight="1">
      <x:c r="B66" s="62"/>
      <x:c r="C66" s="51"/>
      <x:c r="D66" s="51"/>
      <x:c r="E66" s="54"/>
      <x:c r="F66" s="25"/>
      <x:c r="G66" s="23" t="str">
        <x:f>IF(COUNTA(B66:F66)=0,"",IF(OR(B66="",C66="",D66="",E66=""),"CHECK ENTRY",IF(NOT(ISNUMBER(B66)),"CHECK DATE",IF(OR(B66&lt;DATE(1900,1,1),B66&gt;DATE(2100,12,31),B66&lt;&gt;INT(B66)),"CHECK DATE",IF(NOT(OR(D66="Deposit",D66="Withdrawal")),"CHECK TYPE",IF(NOT(ISNUMBER(E66)),"CHECK AMOUNT",IF(E66&lt;=0,"AMOUNT &gt; 0",IF(B66&gt;'Start Here'!$D$10,"FUTURE DATE",IF(COUNTIFS(Bills!$B$9:$B$38,C66,Bills!$C$9:$C$38,"&lt;&gt;")=0,"UNKNOWN ID","OK")))))))))</x:f>
      </x:c>
    </x:row>
    <x:row r="67" ht="24.75" customHeight="1">
      <x:c r="B67" s="62"/>
      <x:c r="C67" s="51"/>
      <x:c r="D67" s="51"/>
      <x:c r="E67" s="54"/>
      <x:c r="F67" s="25"/>
      <x:c r="G67" s="23" t="str">
        <x:f>IF(COUNTA(B67:F67)=0,"",IF(OR(B67="",C67="",D67="",E67=""),"CHECK ENTRY",IF(NOT(ISNUMBER(B67)),"CHECK DATE",IF(OR(B67&lt;DATE(1900,1,1),B67&gt;DATE(2100,12,31),B67&lt;&gt;INT(B67)),"CHECK DATE",IF(NOT(OR(D67="Deposit",D67="Withdrawal")),"CHECK TYPE",IF(NOT(ISNUMBER(E67)),"CHECK AMOUNT",IF(E67&lt;=0,"AMOUNT &gt; 0",IF(B67&gt;'Start Here'!$D$10,"FUTURE DATE",IF(COUNTIFS(Bills!$B$9:$B$38,C67,Bills!$C$9:$C$38,"&lt;&gt;")=0,"UNKNOWN ID","OK")))))))))</x:f>
      </x:c>
    </x:row>
    <x:row r="68" ht="24.75" customHeight="1">
      <x:c r="B68" s="81"/>
      <x:c r="C68" s="80"/>
      <x:c r="D68" s="80"/>
      <x:c r="E68" s="77"/>
      <x:c r="F68" s="78"/>
      <x:c r="G68" s="74" t="str">
        <x:f>IF(COUNTA(B68:F68)=0,"",IF(OR(B68="",C68="",D68="",E68=""),"CHECK ENTRY",IF(NOT(ISNUMBER(B68)),"CHECK DATE",IF(OR(B68&lt;DATE(1900,1,1),B68&gt;DATE(2100,12,31),B68&lt;&gt;INT(B68)),"CHECK DATE",IF(NOT(OR(D68="Deposit",D68="Withdrawal")),"CHECK TYPE",IF(NOT(ISNUMBER(E68)),"CHECK AMOUNT",IF(E68&lt;=0,"AMOUNT &gt; 0",IF(B68&gt;'Start Here'!$D$10,"FUTURE DATE",IF(COUNTIFS(Bills!$B$9:$B$38,C68,Bills!$C$9:$C$38,"&lt;&gt;")=0,"UNKNOWN ID","OK")))))))))</x:f>
      </x:c>
    </x:row>
    <x:row r="69" ht="24.75" customHeight="1">
      <x:c r="B69" s="62"/>
      <x:c r="C69" s="51"/>
      <x:c r="D69" s="51"/>
      <x:c r="E69" s="54"/>
      <x:c r="F69" s="25"/>
      <x:c r="G69" s="23" t="str">
        <x:f>IF(COUNTA(B69:F69)=0,"",IF(OR(B69="",C69="",D69="",E69=""),"CHECK ENTRY",IF(NOT(ISNUMBER(B69)),"CHECK DATE",IF(OR(B69&lt;DATE(1900,1,1),B69&gt;DATE(2100,12,31),B69&lt;&gt;INT(B69)),"CHECK DATE",IF(NOT(OR(D69="Deposit",D69="Withdrawal")),"CHECK TYPE",IF(NOT(ISNUMBER(E69)),"CHECK AMOUNT",IF(E69&lt;=0,"AMOUNT &gt; 0",IF(B69&gt;'Start Here'!$D$10,"FUTURE DATE",IF(COUNTIFS(Bills!$B$9:$B$38,C69,Bills!$C$9:$C$38,"&lt;&gt;")=0,"UNKNOWN ID","OK")))))))))</x:f>
      </x:c>
    </x:row>
    <x:row r="70" ht="24.75" customHeight="1">
      <x:c r="B70" s="62"/>
      <x:c r="C70" s="51"/>
      <x:c r="D70" s="51"/>
      <x:c r="E70" s="54"/>
      <x:c r="F70" s="25"/>
      <x:c r="G70" s="23" t="str">
        <x:f>IF(COUNTA(B70:F70)=0,"",IF(OR(B70="",C70="",D70="",E70=""),"CHECK ENTRY",IF(NOT(ISNUMBER(B70)),"CHECK DATE",IF(OR(B70&lt;DATE(1900,1,1),B70&gt;DATE(2100,12,31),B70&lt;&gt;INT(B70)),"CHECK DATE",IF(NOT(OR(D70="Deposit",D70="Withdrawal")),"CHECK TYPE",IF(NOT(ISNUMBER(E70)),"CHECK AMOUNT",IF(E70&lt;=0,"AMOUNT &gt; 0",IF(B70&gt;'Start Here'!$D$10,"FUTURE DATE",IF(COUNTIFS(Bills!$B$9:$B$38,C70,Bills!$C$9:$C$38,"&lt;&gt;")=0,"UNKNOWN ID","OK")))))))))</x:f>
      </x:c>
    </x:row>
    <x:row r="71" ht="24.75" customHeight="1">
      <x:c r="B71" s="62"/>
      <x:c r="C71" s="51"/>
      <x:c r="D71" s="51"/>
      <x:c r="E71" s="54"/>
      <x:c r="F71" s="25"/>
      <x:c r="G71" s="23" t="str">
        <x:f>IF(COUNTA(B71:F71)=0,"",IF(OR(B71="",C71="",D71="",E71=""),"CHECK ENTRY",IF(NOT(ISNUMBER(B71)),"CHECK DATE",IF(OR(B71&lt;DATE(1900,1,1),B71&gt;DATE(2100,12,31),B71&lt;&gt;INT(B71)),"CHECK DATE",IF(NOT(OR(D71="Deposit",D71="Withdrawal")),"CHECK TYPE",IF(NOT(ISNUMBER(E71)),"CHECK AMOUNT",IF(E71&lt;=0,"AMOUNT &gt; 0",IF(B71&gt;'Start Here'!$D$10,"FUTURE DATE",IF(COUNTIFS(Bills!$B$9:$B$38,C71,Bills!$C$9:$C$38,"&lt;&gt;")=0,"UNKNOWN ID","OK")))))))))</x:f>
      </x:c>
    </x:row>
    <x:row r="72" ht="24.75" customHeight="1">
      <x:c r="B72" s="62"/>
      <x:c r="C72" s="51"/>
      <x:c r="D72" s="51"/>
      <x:c r="E72" s="54"/>
      <x:c r="F72" s="25"/>
      <x:c r="G72" s="23" t="str">
        <x:f>IF(COUNTA(B72:F72)=0,"",IF(OR(B72="",C72="",D72="",E72=""),"CHECK ENTRY",IF(NOT(ISNUMBER(B72)),"CHECK DATE",IF(OR(B72&lt;DATE(1900,1,1),B72&gt;DATE(2100,12,31),B72&lt;&gt;INT(B72)),"CHECK DATE",IF(NOT(OR(D72="Deposit",D72="Withdrawal")),"CHECK TYPE",IF(NOT(ISNUMBER(E72)),"CHECK AMOUNT",IF(E72&lt;=0,"AMOUNT &gt; 0",IF(B72&gt;'Start Here'!$D$10,"FUTURE DATE",IF(COUNTIFS(Bills!$B$9:$B$38,C72,Bills!$C$9:$C$38,"&lt;&gt;")=0,"UNKNOWN ID","OK")))))))))</x:f>
      </x:c>
    </x:row>
    <x:row r="73" ht="24.75" customHeight="1">
      <x:c r="B73" s="62"/>
      <x:c r="C73" s="51"/>
      <x:c r="D73" s="51"/>
      <x:c r="E73" s="54"/>
      <x:c r="F73" s="25"/>
      <x:c r="G73" s="23" t="str">
        <x:f>IF(COUNTA(B73:F73)=0,"",IF(OR(B73="",C73="",D73="",E73=""),"CHECK ENTRY",IF(NOT(ISNUMBER(B73)),"CHECK DATE",IF(OR(B73&lt;DATE(1900,1,1),B73&gt;DATE(2100,12,31),B73&lt;&gt;INT(B73)),"CHECK DATE",IF(NOT(OR(D73="Deposit",D73="Withdrawal")),"CHECK TYPE",IF(NOT(ISNUMBER(E73)),"CHECK AMOUNT",IF(E73&lt;=0,"AMOUNT &gt; 0",IF(B73&gt;'Start Here'!$D$10,"FUTURE DATE",IF(COUNTIFS(Bills!$B$9:$B$38,C73,Bills!$C$9:$C$38,"&lt;&gt;")=0,"UNKNOWN ID","OK")))))))))</x:f>
      </x:c>
    </x:row>
    <x:row r="74" ht="24.75" customHeight="1">
      <x:c r="B74" s="62"/>
      <x:c r="C74" s="51"/>
      <x:c r="D74" s="51"/>
      <x:c r="E74" s="54"/>
      <x:c r="F74" s="25"/>
      <x:c r="G74" s="23" t="str">
        <x:f>IF(COUNTA(B74:F74)=0,"",IF(OR(B74="",C74="",D74="",E74=""),"CHECK ENTRY",IF(NOT(ISNUMBER(B74)),"CHECK DATE",IF(OR(B74&lt;DATE(1900,1,1),B74&gt;DATE(2100,12,31),B74&lt;&gt;INT(B74)),"CHECK DATE",IF(NOT(OR(D74="Deposit",D74="Withdrawal")),"CHECK TYPE",IF(NOT(ISNUMBER(E74)),"CHECK AMOUNT",IF(E74&lt;=0,"AMOUNT &gt; 0",IF(B74&gt;'Start Here'!$D$10,"FUTURE DATE",IF(COUNTIFS(Bills!$B$9:$B$38,C74,Bills!$C$9:$C$38,"&lt;&gt;")=0,"UNKNOWN ID","OK")))))))))</x:f>
      </x:c>
    </x:row>
    <x:row r="75" ht="24.75" customHeight="1">
      <x:c r="B75" s="62"/>
      <x:c r="C75" s="51"/>
      <x:c r="D75" s="51"/>
      <x:c r="E75" s="54"/>
      <x:c r="F75" s="25"/>
      <x:c r="G75" s="23" t="str">
        <x:f>IF(COUNTA(B75:F75)=0,"",IF(OR(B75="",C75="",D75="",E75=""),"CHECK ENTRY",IF(NOT(ISNUMBER(B75)),"CHECK DATE",IF(OR(B75&lt;DATE(1900,1,1),B75&gt;DATE(2100,12,31),B75&lt;&gt;INT(B75)),"CHECK DATE",IF(NOT(OR(D75="Deposit",D75="Withdrawal")),"CHECK TYPE",IF(NOT(ISNUMBER(E75)),"CHECK AMOUNT",IF(E75&lt;=0,"AMOUNT &gt; 0",IF(B75&gt;'Start Here'!$D$10,"FUTURE DATE",IF(COUNTIFS(Bills!$B$9:$B$38,C75,Bills!$C$9:$C$38,"&lt;&gt;")=0,"UNKNOWN ID","OK")))))))))</x:f>
      </x:c>
    </x:row>
    <x:row r="76" ht="24.75" customHeight="1">
      <x:c r="B76" s="62"/>
      <x:c r="C76" s="51"/>
      <x:c r="D76" s="51"/>
      <x:c r="E76" s="54"/>
      <x:c r="F76" s="25"/>
      <x:c r="G76" s="23" t="str">
        <x:f>IF(COUNTA(B76:F76)=0,"",IF(OR(B76="",C76="",D76="",E76=""),"CHECK ENTRY",IF(NOT(ISNUMBER(B76)),"CHECK DATE",IF(OR(B76&lt;DATE(1900,1,1),B76&gt;DATE(2100,12,31),B76&lt;&gt;INT(B76)),"CHECK DATE",IF(NOT(OR(D76="Deposit",D76="Withdrawal")),"CHECK TYPE",IF(NOT(ISNUMBER(E76)),"CHECK AMOUNT",IF(E76&lt;=0,"AMOUNT &gt; 0",IF(B76&gt;'Start Here'!$D$10,"FUTURE DATE",IF(COUNTIFS(Bills!$B$9:$B$38,C76,Bills!$C$9:$C$38,"&lt;&gt;")=0,"UNKNOWN ID","OK")))))))))</x:f>
      </x:c>
    </x:row>
    <x:row r="77" ht="24.75" customHeight="1">
      <x:c r="B77" s="62"/>
      <x:c r="C77" s="51"/>
      <x:c r="D77" s="51"/>
      <x:c r="E77" s="54"/>
      <x:c r="F77" s="25"/>
      <x:c r="G77" s="23" t="str">
        <x:f>IF(COUNTA(B77:F77)=0,"",IF(OR(B77="",C77="",D77="",E77=""),"CHECK ENTRY",IF(NOT(ISNUMBER(B77)),"CHECK DATE",IF(OR(B77&lt;DATE(1900,1,1),B77&gt;DATE(2100,12,31),B77&lt;&gt;INT(B77)),"CHECK DATE",IF(NOT(OR(D77="Deposit",D77="Withdrawal")),"CHECK TYPE",IF(NOT(ISNUMBER(E77)),"CHECK AMOUNT",IF(E77&lt;=0,"AMOUNT &gt; 0",IF(B77&gt;'Start Here'!$D$10,"FUTURE DATE",IF(COUNTIFS(Bills!$B$9:$B$38,C77,Bills!$C$9:$C$38,"&lt;&gt;")=0,"UNKNOWN ID","OK")))))))))</x:f>
      </x:c>
    </x:row>
    <x:row r="78" ht="24.75" customHeight="1">
      <x:c r="B78" s="81"/>
      <x:c r="C78" s="80"/>
      <x:c r="D78" s="80"/>
      <x:c r="E78" s="77"/>
      <x:c r="F78" s="78"/>
      <x:c r="G78" s="74" t="str">
        <x:f>IF(COUNTA(B78:F78)=0,"",IF(OR(B78="",C78="",D78="",E78=""),"CHECK ENTRY",IF(NOT(ISNUMBER(B78)),"CHECK DATE",IF(OR(B78&lt;DATE(1900,1,1),B78&gt;DATE(2100,12,31),B78&lt;&gt;INT(B78)),"CHECK DATE",IF(NOT(OR(D78="Deposit",D78="Withdrawal")),"CHECK TYPE",IF(NOT(ISNUMBER(E78)),"CHECK AMOUNT",IF(E78&lt;=0,"AMOUNT &gt; 0",IF(B78&gt;'Start Here'!$D$10,"FUTURE DATE",IF(COUNTIFS(Bills!$B$9:$B$38,C78,Bills!$C$9:$C$38,"&lt;&gt;")=0,"UNKNOWN ID","OK")))))))))</x:f>
      </x:c>
    </x:row>
    <x:row r="79" ht="24.75" customHeight="1">
      <x:c r="B79" s="62"/>
      <x:c r="C79" s="51"/>
      <x:c r="D79" s="51"/>
      <x:c r="E79" s="54"/>
      <x:c r="F79" s="25"/>
      <x:c r="G79" s="23" t="str">
        <x:f>IF(COUNTA(B79:F79)=0,"",IF(OR(B79="",C79="",D79="",E79=""),"CHECK ENTRY",IF(NOT(ISNUMBER(B79)),"CHECK DATE",IF(OR(B79&lt;DATE(1900,1,1),B79&gt;DATE(2100,12,31),B79&lt;&gt;INT(B79)),"CHECK DATE",IF(NOT(OR(D79="Deposit",D79="Withdrawal")),"CHECK TYPE",IF(NOT(ISNUMBER(E79)),"CHECK AMOUNT",IF(E79&lt;=0,"AMOUNT &gt; 0",IF(B79&gt;'Start Here'!$D$10,"FUTURE DATE",IF(COUNTIFS(Bills!$B$9:$B$38,C79,Bills!$C$9:$C$38,"&lt;&gt;")=0,"UNKNOWN ID","OK")))))))))</x:f>
      </x:c>
    </x:row>
    <x:row r="80" ht="24.75" customHeight="1">
      <x:c r="B80" s="62"/>
      <x:c r="C80" s="51"/>
      <x:c r="D80" s="51"/>
      <x:c r="E80" s="54"/>
      <x:c r="F80" s="25"/>
      <x:c r="G80" s="23" t="str">
        <x:f>IF(COUNTA(B80:F80)=0,"",IF(OR(B80="",C80="",D80="",E80=""),"CHECK ENTRY",IF(NOT(ISNUMBER(B80)),"CHECK DATE",IF(OR(B80&lt;DATE(1900,1,1),B80&gt;DATE(2100,12,31),B80&lt;&gt;INT(B80)),"CHECK DATE",IF(NOT(OR(D80="Deposit",D80="Withdrawal")),"CHECK TYPE",IF(NOT(ISNUMBER(E80)),"CHECK AMOUNT",IF(E80&lt;=0,"AMOUNT &gt; 0",IF(B80&gt;'Start Here'!$D$10,"FUTURE DATE",IF(COUNTIFS(Bills!$B$9:$B$38,C80,Bills!$C$9:$C$38,"&lt;&gt;")=0,"UNKNOWN ID","OK")))))))))</x:f>
      </x:c>
    </x:row>
    <x:row r="81" ht="24.75" customHeight="1">
      <x:c r="B81" s="62"/>
      <x:c r="C81" s="51"/>
      <x:c r="D81" s="51"/>
      <x:c r="E81" s="54"/>
      <x:c r="F81" s="25"/>
      <x:c r="G81" s="23" t="str">
        <x:f>IF(COUNTA(B81:F81)=0,"",IF(OR(B81="",C81="",D81="",E81=""),"CHECK ENTRY",IF(NOT(ISNUMBER(B81)),"CHECK DATE",IF(OR(B81&lt;DATE(1900,1,1),B81&gt;DATE(2100,12,31),B81&lt;&gt;INT(B81)),"CHECK DATE",IF(NOT(OR(D81="Deposit",D81="Withdrawal")),"CHECK TYPE",IF(NOT(ISNUMBER(E81)),"CHECK AMOUNT",IF(E81&lt;=0,"AMOUNT &gt; 0",IF(B81&gt;'Start Here'!$D$10,"FUTURE DATE",IF(COUNTIFS(Bills!$B$9:$B$38,C81,Bills!$C$9:$C$38,"&lt;&gt;")=0,"UNKNOWN ID","OK")))))))))</x:f>
      </x:c>
    </x:row>
    <x:row r="82" ht="24.75" customHeight="1">
      <x:c r="B82" s="62"/>
      <x:c r="C82" s="51"/>
      <x:c r="D82" s="51"/>
      <x:c r="E82" s="54"/>
      <x:c r="F82" s="25"/>
      <x:c r="G82" s="23" t="str">
        <x:f>IF(COUNTA(B82:F82)=0,"",IF(OR(B82="",C82="",D82="",E82=""),"CHECK ENTRY",IF(NOT(ISNUMBER(B82)),"CHECK DATE",IF(OR(B82&lt;DATE(1900,1,1),B82&gt;DATE(2100,12,31),B82&lt;&gt;INT(B82)),"CHECK DATE",IF(NOT(OR(D82="Deposit",D82="Withdrawal")),"CHECK TYPE",IF(NOT(ISNUMBER(E82)),"CHECK AMOUNT",IF(E82&lt;=0,"AMOUNT &gt; 0",IF(B82&gt;'Start Here'!$D$10,"FUTURE DATE",IF(COUNTIFS(Bills!$B$9:$B$38,C82,Bills!$C$9:$C$38,"&lt;&gt;")=0,"UNKNOWN ID","OK")))))))))</x:f>
      </x:c>
    </x:row>
    <x:row r="83" ht="24.75" customHeight="1">
      <x:c r="B83" s="62"/>
      <x:c r="C83" s="51"/>
      <x:c r="D83" s="51"/>
      <x:c r="E83" s="54"/>
      <x:c r="F83" s="25"/>
      <x:c r="G83" s="23" t="str">
        <x:f>IF(COUNTA(B83:F83)=0,"",IF(OR(B83="",C83="",D83="",E83=""),"CHECK ENTRY",IF(NOT(ISNUMBER(B83)),"CHECK DATE",IF(OR(B83&lt;DATE(1900,1,1),B83&gt;DATE(2100,12,31),B83&lt;&gt;INT(B83)),"CHECK DATE",IF(NOT(OR(D83="Deposit",D83="Withdrawal")),"CHECK TYPE",IF(NOT(ISNUMBER(E83)),"CHECK AMOUNT",IF(E83&lt;=0,"AMOUNT &gt; 0",IF(B83&gt;'Start Here'!$D$10,"FUTURE DATE",IF(COUNTIFS(Bills!$B$9:$B$38,C83,Bills!$C$9:$C$38,"&lt;&gt;")=0,"UNKNOWN ID","OK")))))))))</x:f>
      </x:c>
    </x:row>
    <x:row r="84" ht="24.75" customHeight="1">
      <x:c r="B84" s="62"/>
      <x:c r="C84" s="51"/>
      <x:c r="D84" s="51"/>
      <x:c r="E84" s="54"/>
      <x:c r="F84" s="25"/>
      <x:c r="G84" s="23" t="str">
        <x:f>IF(COUNTA(B84:F84)=0,"",IF(OR(B84="",C84="",D84="",E84=""),"CHECK ENTRY",IF(NOT(ISNUMBER(B84)),"CHECK DATE",IF(OR(B84&lt;DATE(1900,1,1),B84&gt;DATE(2100,12,31),B84&lt;&gt;INT(B84)),"CHECK DATE",IF(NOT(OR(D84="Deposit",D84="Withdrawal")),"CHECK TYPE",IF(NOT(ISNUMBER(E84)),"CHECK AMOUNT",IF(E84&lt;=0,"AMOUNT &gt; 0",IF(B84&gt;'Start Here'!$D$10,"FUTURE DATE",IF(COUNTIFS(Bills!$B$9:$B$38,C84,Bills!$C$9:$C$38,"&lt;&gt;")=0,"UNKNOWN ID","OK")))))))))</x:f>
      </x:c>
    </x:row>
    <x:row r="85" ht="24.75" customHeight="1">
      <x:c r="B85" s="62"/>
      <x:c r="C85" s="51"/>
      <x:c r="D85" s="51"/>
      <x:c r="E85" s="54"/>
      <x:c r="F85" s="25"/>
      <x:c r="G85" s="23" t="str">
        <x:f>IF(COUNTA(B85:F85)=0,"",IF(OR(B85="",C85="",D85="",E85=""),"CHECK ENTRY",IF(NOT(ISNUMBER(B85)),"CHECK DATE",IF(OR(B85&lt;DATE(1900,1,1),B85&gt;DATE(2100,12,31),B85&lt;&gt;INT(B85)),"CHECK DATE",IF(NOT(OR(D85="Deposit",D85="Withdrawal")),"CHECK TYPE",IF(NOT(ISNUMBER(E85)),"CHECK AMOUNT",IF(E85&lt;=0,"AMOUNT &gt; 0",IF(B85&gt;'Start Here'!$D$10,"FUTURE DATE",IF(COUNTIFS(Bills!$B$9:$B$38,C85,Bills!$C$9:$C$38,"&lt;&gt;")=0,"UNKNOWN ID","OK")))))))))</x:f>
      </x:c>
    </x:row>
    <x:row r="86" ht="24.75" customHeight="1">
      <x:c r="B86" s="62"/>
      <x:c r="C86" s="51"/>
      <x:c r="D86" s="51"/>
      <x:c r="E86" s="54"/>
      <x:c r="F86" s="25"/>
      <x:c r="G86" s="23" t="str">
        <x:f>IF(COUNTA(B86:F86)=0,"",IF(OR(B86="",C86="",D86="",E86=""),"CHECK ENTRY",IF(NOT(ISNUMBER(B86)),"CHECK DATE",IF(OR(B86&lt;DATE(1900,1,1),B86&gt;DATE(2100,12,31),B86&lt;&gt;INT(B86)),"CHECK DATE",IF(NOT(OR(D86="Deposit",D86="Withdrawal")),"CHECK TYPE",IF(NOT(ISNUMBER(E86)),"CHECK AMOUNT",IF(E86&lt;=0,"AMOUNT &gt; 0",IF(B86&gt;'Start Here'!$D$10,"FUTURE DATE",IF(COUNTIFS(Bills!$B$9:$B$38,C86,Bills!$C$9:$C$38,"&lt;&gt;")=0,"UNKNOWN ID","OK")))))))))</x:f>
      </x:c>
    </x:row>
    <x:row r="87" ht="24.75" customHeight="1">
      <x:c r="B87" s="62"/>
      <x:c r="C87" s="51"/>
      <x:c r="D87" s="51"/>
      <x:c r="E87" s="54"/>
      <x:c r="F87" s="25"/>
      <x:c r="G87" s="23" t="str">
        <x:f>IF(COUNTA(B87:F87)=0,"",IF(OR(B87="",C87="",D87="",E87=""),"CHECK ENTRY",IF(NOT(ISNUMBER(B87)),"CHECK DATE",IF(OR(B87&lt;DATE(1900,1,1),B87&gt;DATE(2100,12,31),B87&lt;&gt;INT(B87)),"CHECK DATE",IF(NOT(OR(D87="Deposit",D87="Withdrawal")),"CHECK TYPE",IF(NOT(ISNUMBER(E87)),"CHECK AMOUNT",IF(E87&lt;=0,"AMOUNT &gt; 0",IF(B87&gt;'Start Here'!$D$10,"FUTURE DATE",IF(COUNTIFS(Bills!$B$9:$B$38,C87,Bills!$C$9:$C$38,"&lt;&gt;")=0,"UNKNOWN ID","OK")))))))))</x:f>
      </x:c>
    </x:row>
    <x:row r="88" ht="24.75" customHeight="1">
      <x:c r="B88" s="81"/>
      <x:c r="C88" s="80"/>
      <x:c r="D88" s="80"/>
      <x:c r="E88" s="77"/>
      <x:c r="F88" s="78"/>
      <x:c r="G88" s="74" t="str">
        <x:f>IF(COUNTA(B88:F88)=0,"",IF(OR(B88="",C88="",D88="",E88=""),"CHECK ENTRY",IF(NOT(ISNUMBER(B88)),"CHECK DATE",IF(OR(B88&lt;DATE(1900,1,1),B88&gt;DATE(2100,12,31),B88&lt;&gt;INT(B88)),"CHECK DATE",IF(NOT(OR(D88="Deposit",D88="Withdrawal")),"CHECK TYPE",IF(NOT(ISNUMBER(E88)),"CHECK AMOUNT",IF(E88&lt;=0,"AMOUNT &gt; 0",IF(B88&gt;'Start Here'!$D$10,"FUTURE DATE",IF(COUNTIFS(Bills!$B$9:$B$38,C88,Bills!$C$9:$C$38,"&lt;&gt;")=0,"UNKNOWN ID","OK")))))))))</x:f>
      </x:c>
    </x:row>
    <x:row r="89" ht="24.75" customHeight="1">
      <x:c r="B89" s="62"/>
      <x:c r="C89" s="51"/>
      <x:c r="D89" s="51"/>
      <x:c r="E89" s="54"/>
      <x:c r="F89" s="25"/>
      <x:c r="G89" s="23" t="str">
        <x:f>IF(COUNTA(B89:F89)=0,"",IF(OR(B89="",C89="",D89="",E89=""),"CHECK ENTRY",IF(NOT(ISNUMBER(B89)),"CHECK DATE",IF(OR(B89&lt;DATE(1900,1,1),B89&gt;DATE(2100,12,31),B89&lt;&gt;INT(B89)),"CHECK DATE",IF(NOT(OR(D89="Deposit",D89="Withdrawal")),"CHECK TYPE",IF(NOT(ISNUMBER(E89)),"CHECK AMOUNT",IF(E89&lt;=0,"AMOUNT &gt; 0",IF(B89&gt;'Start Here'!$D$10,"FUTURE DATE",IF(COUNTIFS(Bills!$B$9:$B$38,C89,Bills!$C$9:$C$38,"&lt;&gt;")=0,"UNKNOWN ID","OK")))))))))</x:f>
      </x:c>
    </x:row>
    <x:row r="90" ht="24.75" customHeight="1">
      <x:c r="B90" s="62"/>
      <x:c r="C90" s="51"/>
      <x:c r="D90" s="51"/>
      <x:c r="E90" s="54"/>
      <x:c r="F90" s="25"/>
      <x:c r="G90" s="23" t="str">
        <x:f>IF(COUNTA(B90:F90)=0,"",IF(OR(B90="",C90="",D90="",E90=""),"CHECK ENTRY",IF(NOT(ISNUMBER(B90)),"CHECK DATE",IF(OR(B90&lt;DATE(1900,1,1),B90&gt;DATE(2100,12,31),B90&lt;&gt;INT(B90)),"CHECK DATE",IF(NOT(OR(D90="Deposit",D90="Withdrawal")),"CHECK TYPE",IF(NOT(ISNUMBER(E90)),"CHECK AMOUNT",IF(E90&lt;=0,"AMOUNT &gt; 0",IF(B90&gt;'Start Here'!$D$10,"FUTURE DATE",IF(COUNTIFS(Bills!$B$9:$B$38,C90,Bills!$C$9:$C$38,"&lt;&gt;")=0,"UNKNOWN ID","OK")))))))))</x:f>
      </x:c>
    </x:row>
    <x:row r="91" ht="24.75" customHeight="1">
      <x:c r="B91" s="62"/>
      <x:c r="C91" s="51"/>
      <x:c r="D91" s="51"/>
      <x:c r="E91" s="54"/>
      <x:c r="F91" s="25"/>
      <x:c r="G91" s="23" t="str">
        <x:f>IF(COUNTA(B91:F91)=0,"",IF(OR(B91="",C91="",D91="",E91=""),"CHECK ENTRY",IF(NOT(ISNUMBER(B91)),"CHECK DATE",IF(OR(B91&lt;DATE(1900,1,1),B91&gt;DATE(2100,12,31),B91&lt;&gt;INT(B91)),"CHECK DATE",IF(NOT(OR(D91="Deposit",D91="Withdrawal")),"CHECK TYPE",IF(NOT(ISNUMBER(E91)),"CHECK AMOUNT",IF(E91&lt;=0,"AMOUNT &gt; 0",IF(B91&gt;'Start Here'!$D$10,"FUTURE DATE",IF(COUNTIFS(Bills!$B$9:$B$38,C91,Bills!$C$9:$C$38,"&lt;&gt;")=0,"UNKNOWN ID","OK")))))))))</x:f>
      </x:c>
    </x:row>
    <x:row r="92" ht="24.75" customHeight="1">
      <x:c r="B92" s="62"/>
      <x:c r="C92" s="51"/>
      <x:c r="D92" s="51"/>
      <x:c r="E92" s="54"/>
      <x:c r="F92" s="25"/>
      <x:c r="G92" s="23" t="str">
        <x:f>IF(COUNTA(B92:F92)=0,"",IF(OR(B92="",C92="",D92="",E92=""),"CHECK ENTRY",IF(NOT(ISNUMBER(B92)),"CHECK DATE",IF(OR(B92&lt;DATE(1900,1,1),B92&gt;DATE(2100,12,31),B92&lt;&gt;INT(B92)),"CHECK DATE",IF(NOT(OR(D92="Deposit",D92="Withdrawal")),"CHECK TYPE",IF(NOT(ISNUMBER(E92)),"CHECK AMOUNT",IF(E92&lt;=0,"AMOUNT &gt; 0",IF(B92&gt;'Start Here'!$D$10,"FUTURE DATE",IF(COUNTIFS(Bills!$B$9:$B$38,C92,Bills!$C$9:$C$38,"&lt;&gt;")=0,"UNKNOWN ID","OK")))))))))</x:f>
      </x:c>
    </x:row>
    <x:row r="93" ht="24.75" customHeight="1">
      <x:c r="B93" s="62"/>
      <x:c r="C93" s="51"/>
      <x:c r="D93" s="51"/>
      <x:c r="E93" s="54"/>
      <x:c r="F93" s="25"/>
      <x:c r="G93" s="23" t="str">
        <x:f>IF(COUNTA(B93:F93)=0,"",IF(OR(B93="",C93="",D93="",E93=""),"CHECK ENTRY",IF(NOT(ISNUMBER(B93)),"CHECK DATE",IF(OR(B93&lt;DATE(1900,1,1),B93&gt;DATE(2100,12,31),B93&lt;&gt;INT(B93)),"CHECK DATE",IF(NOT(OR(D93="Deposit",D93="Withdrawal")),"CHECK TYPE",IF(NOT(ISNUMBER(E93)),"CHECK AMOUNT",IF(E93&lt;=0,"AMOUNT &gt; 0",IF(B93&gt;'Start Here'!$D$10,"FUTURE DATE",IF(COUNTIFS(Bills!$B$9:$B$38,C93,Bills!$C$9:$C$38,"&lt;&gt;")=0,"UNKNOWN ID","OK")))))))))</x:f>
      </x:c>
    </x:row>
    <x:row r="94" ht="24.75" customHeight="1">
      <x:c r="B94" s="62"/>
      <x:c r="C94" s="51"/>
      <x:c r="D94" s="51"/>
      <x:c r="E94" s="54"/>
      <x:c r="F94" s="25"/>
      <x:c r="G94" s="23" t="str">
        <x:f>IF(COUNTA(B94:F94)=0,"",IF(OR(B94="",C94="",D94="",E94=""),"CHECK ENTRY",IF(NOT(ISNUMBER(B94)),"CHECK DATE",IF(OR(B94&lt;DATE(1900,1,1),B94&gt;DATE(2100,12,31),B94&lt;&gt;INT(B94)),"CHECK DATE",IF(NOT(OR(D94="Deposit",D94="Withdrawal")),"CHECK TYPE",IF(NOT(ISNUMBER(E94)),"CHECK AMOUNT",IF(E94&lt;=0,"AMOUNT &gt; 0",IF(B94&gt;'Start Here'!$D$10,"FUTURE DATE",IF(COUNTIFS(Bills!$B$9:$B$38,C94,Bills!$C$9:$C$38,"&lt;&gt;")=0,"UNKNOWN ID","OK")))))))))</x:f>
      </x:c>
    </x:row>
    <x:row r="95" ht="24.75" customHeight="1">
      <x:c r="B95" s="62"/>
      <x:c r="C95" s="51"/>
      <x:c r="D95" s="51"/>
      <x:c r="E95" s="54"/>
      <x:c r="F95" s="25"/>
      <x:c r="G95" s="23" t="str">
        <x:f>IF(COUNTA(B95:F95)=0,"",IF(OR(B95="",C95="",D95="",E95=""),"CHECK ENTRY",IF(NOT(ISNUMBER(B95)),"CHECK DATE",IF(OR(B95&lt;DATE(1900,1,1),B95&gt;DATE(2100,12,31),B95&lt;&gt;INT(B95)),"CHECK DATE",IF(NOT(OR(D95="Deposit",D95="Withdrawal")),"CHECK TYPE",IF(NOT(ISNUMBER(E95)),"CHECK AMOUNT",IF(E95&lt;=0,"AMOUNT &gt; 0",IF(B95&gt;'Start Here'!$D$10,"FUTURE DATE",IF(COUNTIFS(Bills!$B$9:$B$38,C95,Bills!$C$9:$C$38,"&lt;&gt;")=0,"UNKNOWN ID","OK")))))))))</x:f>
      </x:c>
    </x:row>
    <x:row r="96" ht="24.75" customHeight="1">
      <x:c r="B96" s="62"/>
      <x:c r="C96" s="51"/>
      <x:c r="D96" s="51"/>
      <x:c r="E96" s="54"/>
      <x:c r="F96" s="25"/>
      <x:c r="G96" s="23" t="str">
        <x:f>IF(COUNTA(B96:F96)=0,"",IF(OR(B96="",C96="",D96="",E96=""),"CHECK ENTRY",IF(NOT(ISNUMBER(B96)),"CHECK DATE",IF(OR(B96&lt;DATE(1900,1,1),B96&gt;DATE(2100,12,31),B96&lt;&gt;INT(B96)),"CHECK DATE",IF(NOT(OR(D96="Deposit",D96="Withdrawal")),"CHECK TYPE",IF(NOT(ISNUMBER(E96)),"CHECK AMOUNT",IF(E96&lt;=0,"AMOUNT &gt; 0",IF(B96&gt;'Start Here'!$D$10,"FUTURE DATE",IF(COUNTIFS(Bills!$B$9:$B$38,C96,Bills!$C$9:$C$38,"&lt;&gt;")=0,"UNKNOWN ID","OK")))))))))</x:f>
      </x:c>
    </x:row>
    <x:row r="97" ht="24.75" customHeight="1">
      <x:c r="B97" s="62"/>
      <x:c r="C97" s="51"/>
      <x:c r="D97" s="51"/>
      <x:c r="E97" s="54"/>
      <x:c r="F97" s="25"/>
      <x:c r="G97" s="23" t="str">
        <x:f>IF(COUNTA(B97:F97)=0,"",IF(OR(B97="",C97="",D97="",E97=""),"CHECK ENTRY",IF(NOT(ISNUMBER(B97)),"CHECK DATE",IF(OR(B97&lt;DATE(1900,1,1),B97&gt;DATE(2100,12,31),B97&lt;&gt;INT(B97)),"CHECK DATE",IF(NOT(OR(D97="Deposit",D97="Withdrawal")),"CHECK TYPE",IF(NOT(ISNUMBER(E97)),"CHECK AMOUNT",IF(E97&lt;=0,"AMOUNT &gt; 0",IF(B97&gt;'Start Here'!$D$10,"FUTURE DATE",IF(COUNTIFS(Bills!$B$9:$B$38,C97,Bills!$C$9:$C$38,"&lt;&gt;")=0,"UNKNOWN ID","OK")))))))))</x:f>
      </x:c>
    </x:row>
    <x:row r="98" ht="24.75" customHeight="1">
      <x:c r="B98" s="81"/>
      <x:c r="C98" s="80"/>
      <x:c r="D98" s="80"/>
      <x:c r="E98" s="77"/>
      <x:c r="F98" s="78"/>
      <x:c r="G98" s="74" t="str">
        <x:f>IF(COUNTA(B98:F98)=0,"",IF(OR(B98="",C98="",D98="",E98=""),"CHECK ENTRY",IF(NOT(ISNUMBER(B98)),"CHECK DATE",IF(OR(B98&lt;DATE(1900,1,1),B98&gt;DATE(2100,12,31),B98&lt;&gt;INT(B98)),"CHECK DATE",IF(NOT(OR(D98="Deposit",D98="Withdrawal")),"CHECK TYPE",IF(NOT(ISNUMBER(E98)),"CHECK AMOUNT",IF(E98&lt;=0,"AMOUNT &gt; 0",IF(B98&gt;'Start Here'!$D$10,"FUTURE DATE",IF(COUNTIFS(Bills!$B$9:$B$38,C98,Bills!$C$9:$C$38,"&lt;&gt;")=0,"UNKNOWN ID","OK")))))))))</x:f>
      </x:c>
    </x:row>
    <x:row r="99" ht="24.75" customHeight="1">
      <x:c r="B99" s="62"/>
      <x:c r="C99" s="51"/>
      <x:c r="D99" s="51"/>
      <x:c r="E99" s="54"/>
      <x:c r="F99" s="25"/>
      <x:c r="G99" s="23" t="str">
        <x:f>IF(COUNTA(B99:F99)=0,"",IF(OR(B99="",C99="",D99="",E99=""),"CHECK ENTRY",IF(NOT(ISNUMBER(B99)),"CHECK DATE",IF(OR(B99&lt;DATE(1900,1,1),B99&gt;DATE(2100,12,31),B99&lt;&gt;INT(B99)),"CHECK DATE",IF(NOT(OR(D99="Deposit",D99="Withdrawal")),"CHECK TYPE",IF(NOT(ISNUMBER(E99)),"CHECK AMOUNT",IF(E99&lt;=0,"AMOUNT &gt; 0",IF(B99&gt;'Start Here'!$D$10,"FUTURE DATE",IF(COUNTIFS(Bills!$B$9:$B$38,C99,Bills!$C$9:$C$38,"&lt;&gt;")=0,"UNKNOWN ID","OK")))))))))</x:f>
      </x:c>
    </x:row>
    <x:row r="100" ht="24.75" customHeight="1">
      <x:c r="B100" s="62"/>
      <x:c r="C100" s="51"/>
      <x:c r="D100" s="51"/>
      <x:c r="E100" s="54"/>
      <x:c r="F100" s="25"/>
      <x:c r="G100" s="23" t="str">
        <x:f>IF(COUNTA(B100:F100)=0,"",IF(OR(B100="",C100="",D100="",E100=""),"CHECK ENTRY",IF(NOT(ISNUMBER(B100)),"CHECK DATE",IF(OR(B100&lt;DATE(1900,1,1),B100&gt;DATE(2100,12,31),B100&lt;&gt;INT(B100)),"CHECK DATE",IF(NOT(OR(D100="Deposit",D100="Withdrawal")),"CHECK TYPE",IF(NOT(ISNUMBER(E100)),"CHECK AMOUNT",IF(E100&lt;=0,"AMOUNT &gt; 0",IF(B100&gt;'Start Here'!$D$10,"FUTURE DATE",IF(COUNTIFS(Bills!$B$9:$B$38,C100,Bills!$C$9:$C$38,"&lt;&gt;")=0,"UNKNOWN ID","OK")))))))))</x:f>
      </x:c>
    </x:row>
    <x:row r="101" ht="24.75" customHeight="1">
      <x:c r="B101" s="62"/>
      <x:c r="C101" s="51"/>
      <x:c r="D101" s="51"/>
      <x:c r="E101" s="54"/>
      <x:c r="F101" s="25"/>
      <x:c r="G101" s="23" t="str">
        <x:f>IF(COUNTA(B101:F101)=0,"",IF(OR(B101="",C101="",D101="",E101=""),"CHECK ENTRY",IF(NOT(ISNUMBER(B101)),"CHECK DATE",IF(OR(B101&lt;DATE(1900,1,1),B101&gt;DATE(2100,12,31),B101&lt;&gt;INT(B101)),"CHECK DATE",IF(NOT(OR(D101="Deposit",D101="Withdrawal")),"CHECK TYPE",IF(NOT(ISNUMBER(E101)),"CHECK AMOUNT",IF(E101&lt;=0,"AMOUNT &gt; 0",IF(B101&gt;'Start Here'!$D$10,"FUTURE DATE",IF(COUNTIFS(Bills!$B$9:$B$38,C101,Bills!$C$9:$C$38,"&lt;&gt;")=0,"UNKNOWN ID","OK")))))))))</x:f>
      </x:c>
    </x:row>
    <x:row r="102" ht="24.75" customHeight="1">
      <x:c r="B102" s="62"/>
      <x:c r="C102" s="51"/>
      <x:c r="D102" s="51"/>
      <x:c r="E102" s="54"/>
      <x:c r="F102" s="25"/>
      <x:c r="G102" s="23" t="str">
        <x:f>IF(COUNTA(B102:F102)=0,"",IF(OR(B102="",C102="",D102="",E102=""),"CHECK ENTRY",IF(NOT(ISNUMBER(B102)),"CHECK DATE",IF(OR(B102&lt;DATE(1900,1,1),B102&gt;DATE(2100,12,31),B102&lt;&gt;INT(B102)),"CHECK DATE",IF(NOT(OR(D102="Deposit",D102="Withdrawal")),"CHECK TYPE",IF(NOT(ISNUMBER(E102)),"CHECK AMOUNT",IF(E102&lt;=0,"AMOUNT &gt; 0",IF(B102&gt;'Start Here'!$D$10,"FUTURE DATE",IF(COUNTIFS(Bills!$B$9:$B$38,C102,Bills!$C$9:$C$38,"&lt;&gt;")=0,"UNKNOWN ID","OK")))))))))</x:f>
      </x:c>
    </x:row>
    <x:row r="103" ht="24.75" customHeight="1">
      <x:c r="B103" s="62"/>
      <x:c r="C103" s="51"/>
      <x:c r="D103" s="51"/>
      <x:c r="E103" s="54"/>
      <x:c r="F103" s="25"/>
      <x:c r="G103" s="23" t="str">
        <x:f>IF(COUNTA(B103:F103)=0,"",IF(OR(B103="",C103="",D103="",E103=""),"CHECK ENTRY",IF(NOT(ISNUMBER(B103)),"CHECK DATE",IF(OR(B103&lt;DATE(1900,1,1),B103&gt;DATE(2100,12,31),B103&lt;&gt;INT(B103)),"CHECK DATE",IF(NOT(OR(D103="Deposit",D103="Withdrawal")),"CHECK TYPE",IF(NOT(ISNUMBER(E103)),"CHECK AMOUNT",IF(E103&lt;=0,"AMOUNT &gt; 0",IF(B103&gt;'Start Here'!$D$10,"FUTURE DATE",IF(COUNTIFS(Bills!$B$9:$B$38,C103,Bills!$C$9:$C$38,"&lt;&gt;")=0,"UNKNOWN ID","OK")))))))))</x:f>
      </x:c>
    </x:row>
    <x:row r="104" ht="24.75" customHeight="1">
      <x:c r="B104" s="62"/>
      <x:c r="C104" s="51"/>
      <x:c r="D104" s="51"/>
      <x:c r="E104" s="54"/>
      <x:c r="F104" s="25"/>
      <x:c r="G104" s="23" t="str">
        <x:f>IF(COUNTA(B104:F104)=0,"",IF(OR(B104="",C104="",D104="",E104=""),"CHECK ENTRY",IF(NOT(ISNUMBER(B104)),"CHECK DATE",IF(OR(B104&lt;DATE(1900,1,1),B104&gt;DATE(2100,12,31),B104&lt;&gt;INT(B104)),"CHECK DATE",IF(NOT(OR(D104="Deposit",D104="Withdrawal")),"CHECK TYPE",IF(NOT(ISNUMBER(E104)),"CHECK AMOUNT",IF(E104&lt;=0,"AMOUNT &gt; 0",IF(B104&gt;'Start Here'!$D$10,"FUTURE DATE",IF(COUNTIFS(Bills!$B$9:$B$38,C104,Bills!$C$9:$C$38,"&lt;&gt;")=0,"UNKNOWN ID","OK")))))))))</x:f>
      </x:c>
    </x:row>
    <x:row r="105" ht="24.75" customHeight="1">
      <x:c r="B105" s="62"/>
      <x:c r="C105" s="51"/>
      <x:c r="D105" s="51"/>
      <x:c r="E105" s="54"/>
      <x:c r="F105" s="25"/>
      <x:c r="G105" s="23" t="str">
        <x:f>IF(COUNTA(B105:F105)=0,"",IF(OR(B105="",C105="",D105="",E105=""),"CHECK ENTRY",IF(NOT(ISNUMBER(B105)),"CHECK DATE",IF(OR(B105&lt;DATE(1900,1,1),B105&gt;DATE(2100,12,31),B105&lt;&gt;INT(B105)),"CHECK DATE",IF(NOT(OR(D105="Deposit",D105="Withdrawal")),"CHECK TYPE",IF(NOT(ISNUMBER(E105)),"CHECK AMOUNT",IF(E105&lt;=0,"AMOUNT &gt; 0",IF(B105&gt;'Start Here'!$D$10,"FUTURE DATE",IF(COUNTIFS(Bills!$B$9:$B$38,C105,Bills!$C$9:$C$38,"&lt;&gt;")=0,"UNKNOWN ID","OK")))))))))</x:f>
      </x:c>
    </x:row>
    <x:row r="106" ht="24.75" customHeight="1">
      <x:c r="B106" s="62"/>
      <x:c r="C106" s="51"/>
      <x:c r="D106" s="51"/>
      <x:c r="E106" s="54"/>
      <x:c r="F106" s="25"/>
      <x:c r="G106" s="23" t="str">
        <x:f>IF(COUNTA(B106:F106)=0,"",IF(OR(B106="",C106="",D106="",E106=""),"CHECK ENTRY",IF(NOT(ISNUMBER(B106)),"CHECK DATE",IF(OR(B106&lt;DATE(1900,1,1),B106&gt;DATE(2100,12,31),B106&lt;&gt;INT(B106)),"CHECK DATE",IF(NOT(OR(D106="Deposit",D106="Withdrawal")),"CHECK TYPE",IF(NOT(ISNUMBER(E106)),"CHECK AMOUNT",IF(E106&lt;=0,"AMOUNT &gt; 0",IF(B106&gt;'Start Here'!$D$10,"FUTURE DATE",IF(COUNTIFS(Bills!$B$9:$B$38,C106,Bills!$C$9:$C$38,"&lt;&gt;")=0,"UNKNOWN ID","OK")))))))))</x:f>
      </x:c>
    </x:row>
    <x:row r="107" ht="24.75" customHeight="1">
      <x:c r="B107" s="62"/>
      <x:c r="C107" s="51"/>
      <x:c r="D107" s="51"/>
      <x:c r="E107" s="54"/>
      <x:c r="F107" s="25"/>
      <x:c r="G107" s="23" t="str">
        <x:f>IF(COUNTA(B107:F107)=0,"",IF(OR(B107="",C107="",D107="",E107=""),"CHECK ENTRY",IF(NOT(ISNUMBER(B107)),"CHECK DATE",IF(OR(B107&lt;DATE(1900,1,1),B107&gt;DATE(2100,12,31),B107&lt;&gt;INT(B107)),"CHECK DATE",IF(NOT(OR(D107="Deposit",D107="Withdrawal")),"CHECK TYPE",IF(NOT(ISNUMBER(E107)),"CHECK AMOUNT",IF(E107&lt;=0,"AMOUNT &gt; 0",IF(B107&gt;'Start Here'!$D$10,"FUTURE DATE",IF(COUNTIFS(Bills!$B$9:$B$38,C107,Bills!$C$9:$C$38,"&lt;&gt;")=0,"UNKNOWN ID","OK")))))))))</x:f>
      </x:c>
    </x:row>
    <x:row r="108" ht="24.75" customHeight="1">
      <x:c r="B108" s="81"/>
      <x:c r="C108" s="80"/>
      <x:c r="D108" s="80"/>
      <x:c r="E108" s="77"/>
      <x:c r="F108" s="78"/>
      <x:c r="G108" s="74" t="str">
        <x:f>IF(COUNTA(B108:F108)=0,"",IF(OR(B108="",C108="",D108="",E108=""),"CHECK ENTRY",IF(NOT(ISNUMBER(B108)),"CHECK DATE",IF(OR(B108&lt;DATE(1900,1,1),B108&gt;DATE(2100,12,31),B108&lt;&gt;INT(B108)),"CHECK DATE",IF(NOT(OR(D108="Deposit",D108="Withdrawal")),"CHECK TYPE",IF(NOT(ISNUMBER(E108)),"CHECK AMOUNT",IF(E108&lt;=0,"AMOUNT &gt; 0",IF(B108&gt;'Start Here'!$D$10,"FUTURE DATE",IF(COUNTIFS(Bills!$B$9:$B$38,C108,Bills!$C$9:$C$38,"&lt;&gt;")=0,"UNKNOWN ID","OK")))))))))</x:f>
      </x:c>
    </x:row>
    <x:row r="109" ht="24.75" customHeight="1">
      <x:c r="B109" s="62"/>
      <x:c r="C109" s="51"/>
      <x:c r="D109" s="51"/>
      <x:c r="E109" s="54"/>
      <x:c r="F109" s="25"/>
      <x:c r="G109" s="23" t="str">
        <x:f>IF(COUNTA(B109:F109)=0,"",IF(OR(B109="",C109="",D109="",E109=""),"CHECK ENTRY",IF(NOT(ISNUMBER(B109)),"CHECK DATE",IF(OR(B109&lt;DATE(1900,1,1),B109&gt;DATE(2100,12,31),B109&lt;&gt;INT(B109)),"CHECK DATE",IF(NOT(OR(D109="Deposit",D109="Withdrawal")),"CHECK TYPE",IF(NOT(ISNUMBER(E109)),"CHECK AMOUNT",IF(E109&lt;=0,"AMOUNT &gt; 0",IF(B109&gt;'Start Here'!$D$10,"FUTURE DATE",IF(COUNTIFS(Bills!$B$9:$B$38,C109,Bills!$C$9:$C$38,"&lt;&gt;")=0,"UNKNOWN ID","OK")))))))))</x:f>
      </x:c>
    </x:row>
    <x:row r="110" ht="24.75" customHeight="1">
      <x:c r="B110" s="62"/>
      <x:c r="C110" s="51"/>
      <x:c r="D110" s="51"/>
      <x:c r="E110" s="54"/>
      <x:c r="F110" s="25"/>
      <x:c r="G110" s="23" t="str">
        <x:f>IF(COUNTA(B110:F110)=0,"",IF(OR(B110="",C110="",D110="",E110=""),"CHECK ENTRY",IF(NOT(ISNUMBER(B110)),"CHECK DATE",IF(OR(B110&lt;DATE(1900,1,1),B110&gt;DATE(2100,12,31),B110&lt;&gt;INT(B110)),"CHECK DATE",IF(NOT(OR(D110="Deposit",D110="Withdrawal")),"CHECK TYPE",IF(NOT(ISNUMBER(E110)),"CHECK AMOUNT",IF(E110&lt;=0,"AMOUNT &gt; 0",IF(B110&gt;'Start Here'!$D$10,"FUTURE DATE",IF(COUNTIFS(Bills!$B$9:$B$38,C110,Bills!$C$9:$C$38,"&lt;&gt;")=0,"UNKNOWN ID","OK")))))))))</x:f>
      </x:c>
    </x:row>
    <x:row r="111" ht="24.75" customHeight="1">
      <x:c r="B111" s="62"/>
      <x:c r="C111" s="51"/>
      <x:c r="D111" s="51"/>
      <x:c r="E111" s="54"/>
      <x:c r="F111" s="25"/>
      <x:c r="G111" s="23" t="str">
        <x:f>IF(COUNTA(B111:F111)=0,"",IF(OR(B111="",C111="",D111="",E111=""),"CHECK ENTRY",IF(NOT(ISNUMBER(B111)),"CHECK DATE",IF(OR(B111&lt;DATE(1900,1,1),B111&gt;DATE(2100,12,31),B111&lt;&gt;INT(B111)),"CHECK DATE",IF(NOT(OR(D111="Deposit",D111="Withdrawal")),"CHECK TYPE",IF(NOT(ISNUMBER(E111)),"CHECK AMOUNT",IF(E111&lt;=0,"AMOUNT &gt; 0",IF(B111&gt;'Start Here'!$D$10,"FUTURE DATE",IF(COUNTIFS(Bills!$B$9:$B$38,C111,Bills!$C$9:$C$38,"&lt;&gt;")=0,"UNKNOWN ID","OK")))))))))</x:f>
      </x:c>
    </x:row>
    <x:row r="112" ht="24.75" customHeight="1">
      <x:c r="B112" s="62"/>
      <x:c r="C112" s="51"/>
      <x:c r="D112" s="51"/>
      <x:c r="E112" s="54"/>
      <x:c r="F112" s="25"/>
      <x:c r="G112" s="23" t="str">
        <x:f>IF(COUNTA(B112:F112)=0,"",IF(OR(B112="",C112="",D112="",E112=""),"CHECK ENTRY",IF(NOT(ISNUMBER(B112)),"CHECK DATE",IF(OR(B112&lt;DATE(1900,1,1),B112&gt;DATE(2100,12,31),B112&lt;&gt;INT(B112)),"CHECK DATE",IF(NOT(OR(D112="Deposit",D112="Withdrawal")),"CHECK TYPE",IF(NOT(ISNUMBER(E112)),"CHECK AMOUNT",IF(E112&lt;=0,"AMOUNT &gt; 0",IF(B112&gt;'Start Here'!$D$10,"FUTURE DATE",IF(COUNTIFS(Bills!$B$9:$B$38,C112,Bills!$C$9:$C$38,"&lt;&gt;")=0,"UNKNOWN ID","OK")))))))))</x:f>
      </x:c>
    </x:row>
    <x:row r="113" ht="24.75" customHeight="1">
      <x:c r="B113" s="62"/>
      <x:c r="C113" s="51"/>
      <x:c r="D113" s="51"/>
      <x:c r="E113" s="54"/>
      <x:c r="F113" s="25"/>
      <x:c r="G113" s="23" t="str">
        <x:f>IF(COUNTA(B113:F113)=0,"",IF(OR(B113="",C113="",D113="",E113=""),"CHECK ENTRY",IF(NOT(ISNUMBER(B113)),"CHECK DATE",IF(OR(B113&lt;DATE(1900,1,1),B113&gt;DATE(2100,12,31),B113&lt;&gt;INT(B113)),"CHECK DATE",IF(NOT(OR(D113="Deposit",D113="Withdrawal")),"CHECK TYPE",IF(NOT(ISNUMBER(E113)),"CHECK AMOUNT",IF(E113&lt;=0,"AMOUNT &gt; 0",IF(B113&gt;'Start Here'!$D$10,"FUTURE DATE",IF(COUNTIFS(Bills!$B$9:$B$38,C113,Bills!$C$9:$C$38,"&lt;&gt;")=0,"UNKNOWN ID","OK")))))))))</x:f>
      </x:c>
    </x:row>
    <x:row r="114" ht="24.75" customHeight="1">
      <x:c r="B114" s="62"/>
      <x:c r="C114" s="51"/>
      <x:c r="D114" s="51"/>
      <x:c r="E114" s="54"/>
      <x:c r="F114" s="25"/>
      <x:c r="G114" s="23" t="str">
        <x:f>IF(COUNTA(B114:F114)=0,"",IF(OR(B114="",C114="",D114="",E114=""),"CHECK ENTRY",IF(NOT(ISNUMBER(B114)),"CHECK DATE",IF(OR(B114&lt;DATE(1900,1,1),B114&gt;DATE(2100,12,31),B114&lt;&gt;INT(B114)),"CHECK DATE",IF(NOT(OR(D114="Deposit",D114="Withdrawal")),"CHECK TYPE",IF(NOT(ISNUMBER(E114)),"CHECK AMOUNT",IF(E114&lt;=0,"AMOUNT &gt; 0",IF(B114&gt;'Start Here'!$D$10,"FUTURE DATE",IF(COUNTIFS(Bills!$B$9:$B$38,C114,Bills!$C$9:$C$38,"&lt;&gt;")=0,"UNKNOWN ID","OK")))))))))</x:f>
      </x:c>
    </x:row>
    <x:row r="115" ht="24.75" customHeight="1">
      <x:c r="B115" s="62"/>
      <x:c r="C115" s="51"/>
      <x:c r="D115" s="51"/>
      <x:c r="E115" s="54"/>
      <x:c r="F115" s="25"/>
      <x:c r="G115" s="23" t="str">
        <x:f>IF(COUNTA(B115:F115)=0,"",IF(OR(B115="",C115="",D115="",E115=""),"CHECK ENTRY",IF(NOT(ISNUMBER(B115)),"CHECK DATE",IF(OR(B115&lt;DATE(1900,1,1),B115&gt;DATE(2100,12,31),B115&lt;&gt;INT(B115)),"CHECK DATE",IF(NOT(OR(D115="Deposit",D115="Withdrawal")),"CHECK TYPE",IF(NOT(ISNUMBER(E115)),"CHECK AMOUNT",IF(E115&lt;=0,"AMOUNT &gt; 0",IF(B115&gt;'Start Here'!$D$10,"FUTURE DATE",IF(COUNTIFS(Bills!$B$9:$B$38,C115,Bills!$C$9:$C$38,"&lt;&gt;")=0,"UNKNOWN ID","OK")))))))))</x:f>
      </x:c>
    </x:row>
    <x:row r="116" ht="24.75" customHeight="1">
      <x:c r="B116" s="62"/>
      <x:c r="C116" s="51"/>
      <x:c r="D116" s="51"/>
      <x:c r="E116" s="54"/>
      <x:c r="F116" s="25"/>
      <x:c r="G116" s="23" t="str">
        <x:f>IF(COUNTA(B116:F116)=0,"",IF(OR(B116="",C116="",D116="",E116=""),"CHECK ENTRY",IF(NOT(ISNUMBER(B116)),"CHECK DATE",IF(OR(B116&lt;DATE(1900,1,1),B116&gt;DATE(2100,12,31),B116&lt;&gt;INT(B116)),"CHECK DATE",IF(NOT(OR(D116="Deposit",D116="Withdrawal")),"CHECK TYPE",IF(NOT(ISNUMBER(E116)),"CHECK AMOUNT",IF(E116&lt;=0,"AMOUNT &gt; 0",IF(B116&gt;'Start Here'!$D$10,"FUTURE DATE",IF(COUNTIFS(Bills!$B$9:$B$38,C116,Bills!$C$9:$C$38,"&lt;&gt;")=0,"UNKNOWN ID","OK")))))))))</x:f>
      </x:c>
    </x:row>
    <x:row r="117" ht="24.75" customHeight="1">
      <x:c r="B117" s="62"/>
      <x:c r="C117" s="51"/>
      <x:c r="D117" s="51"/>
      <x:c r="E117" s="54"/>
      <x:c r="F117" s="25"/>
      <x:c r="G117" s="23" t="str">
        <x:f>IF(COUNTA(B117:F117)=0,"",IF(OR(B117="",C117="",D117="",E117=""),"CHECK ENTRY",IF(NOT(ISNUMBER(B117)),"CHECK DATE",IF(OR(B117&lt;DATE(1900,1,1),B117&gt;DATE(2100,12,31),B117&lt;&gt;INT(B117)),"CHECK DATE",IF(NOT(OR(D117="Deposit",D117="Withdrawal")),"CHECK TYPE",IF(NOT(ISNUMBER(E117)),"CHECK AMOUNT",IF(E117&lt;=0,"AMOUNT &gt; 0",IF(B117&gt;'Start Here'!$D$10,"FUTURE DATE",IF(COUNTIFS(Bills!$B$9:$B$38,C117,Bills!$C$9:$C$38,"&lt;&gt;")=0,"UNKNOWN ID","OK")))))))))</x:f>
      </x:c>
    </x:row>
    <x:row r="118" ht="24.75" customHeight="1">
      <x:c r="B118" s="81"/>
      <x:c r="C118" s="80"/>
      <x:c r="D118" s="80"/>
      <x:c r="E118" s="77"/>
      <x:c r="F118" s="78"/>
      <x:c r="G118" s="74" t="str">
        <x:f>IF(COUNTA(B118:F118)=0,"",IF(OR(B118="",C118="",D118="",E118=""),"CHECK ENTRY",IF(NOT(ISNUMBER(B118)),"CHECK DATE",IF(OR(B118&lt;DATE(1900,1,1),B118&gt;DATE(2100,12,31),B118&lt;&gt;INT(B118)),"CHECK DATE",IF(NOT(OR(D118="Deposit",D118="Withdrawal")),"CHECK TYPE",IF(NOT(ISNUMBER(E118)),"CHECK AMOUNT",IF(E118&lt;=0,"AMOUNT &gt; 0",IF(B118&gt;'Start Here'!$D$10,"FUTURE DATE",IF(COUNTIFS(Bills!$B$9:$B$38,C118,Bills!$C$9:$C$38,"&lt;&gt;")=0,"UNKNOWN ID","OK")))))))))</x:f>
      </x:c>
    </x:row>
    <x:row r="119" ht="24.75" customHeight="1">
      <x:c r="B119" s="62"/>
      <x:c r="C119" s="51"/>
      <x:c r="D119" s="51"/>
      <x:c r="E119" s="54"/>
      <x:c r="F119" s="25"/>
      <x:c r="G119" s="23" t="str">
        <x:f>IF(COUNTA(B119:F119)=0,"",IF(OR(B119="",C119="",D119="",E119=""),"CHECK ENTRY",IF(NOT(ISNUMBER(B119)),"CHECK DATE",IF(OR(B119&lt;DATE(1900,1,1),B119&gt;DATE(2100,12,31),B119&lt;&gt;INT(B119)),"CHECK DATE",IF(NOT(OR(D119="Deposit",D119="Withdrawal")),"CHECK TYPE",IF(NOT(ISNUMBER(E119)),"CHECK AMOUNT",IF(E119&lt;=0,"AMOUNT &gt; 0",IF(B119&gt;'Start Here'!$D$10,"FUTURE DATE",IF(COUNTIFS(Bills!$B$9:$B$38,C119,Bills!$C$9:$C$38,"&lt;&gt;")=0,"UNKNOWN ID","OK")))))))))</x:f>
      </x:c>
    </x:row>
    <x:row r="120" ht="24.75" customHeight="1">
      <x:c r="B120" s="62"/>
      <x:c r="C120" s="51"/>
      <x:c r="D120" s="51"/>
      <x:c r="E120" s="54"/>
      <x:c r="F120" s="25"/>
      <x:c r="G120" s="23" t="str">
        <x:f>IF(COUNTA(B120:F120)=0,"",IF(OR(B120="",C120="",D120="",E120=""),"CHECK ENTRY",IF(NOT(ISNUMBER(B120)),"CHECK DATE",IF(OR(B120&lt;DATE(1900,1,1),B120&gt;DATE(2100,12,31),B120&lt;&gt;INT(B120)),"CHECK DATE",IF(NOT(OR(D120="Deposit",D120="Withdrawal")),"CHECK TYPE",IF(NOT(ISNUMBER(E120)),"CHECK AMOUNT",IF(E120&lt;=0,"AMOUNT &gt; 0",IF(B120&gt;'Start Here'!$D$10,"FUTURE DATE",IF(COUNTIFS(Bills!$B$9:$B$38,C120,Bills!$C$9:$C$38,"&lt;&gt;")=0,"UNKNOWN ID","OK")))))))))</x:f>
      </x:c>
    </x:row>
    <x:row r="121" ht="24.75" customHeight="1">
      <x:c r="B121" s="62"/>
      <x:c r="C121" s="51"/>
      <x:c r="D121" s="51"/>
      <x:c r="E121" s="54"/>
      <x:c r="F121" s="25"/>
      <x:c r="G121" s="23" t="str">
        <x:f>IF(COUNTA(B121:F121)=0,"",IF(OR(B121="",C121="",D121="",E121=""),"CHECK ENTRY",IF(NOT(ISNUMBER(B121)),"CHECK DATE",IF(OR(B121&lt;DATE(1900,1,1),B121&gt;DATE(2100,12,31),B121&lt;&gt;INT(B121)),"CHECK DATE",IF(NOT(OR(D121="Deposit",D121="Withdrawal")),"CHECK TYPE",IF(NOT(ISNUMBER(E121)),"CHECK AMOUNT",IF(E121&lt;=0,"AMOUNT &gt; 0",IF(B121&gt;'Start Here'!$D$10,"FUTURE DATE",IF(COUNTIFS(Bills!$B$9:$B$38,C121,Bills!$C$9:$C$38,"&lt;&gt;")=0,"UNKNOWN ID","OK")))))))))</x:f>
      </x:c>
    </x:row>
    <x:row r="122" ht="24.75" customHeight="1">
      <x:c r="B122" s="62"/>
      <x:c r="C122" s="51"/>
      <x:c r="D122" s="51"/>
      <x:c r="E122" s="54"/>
      <x:c r="F122" s="25"/>
      <x:c r="G122" s="23" t="str">
        <x:f>IF(COUNTA(B122:F122)=0,"",IF(OR(B122="",C122="",D122="",E122=""),"CHECK ENTRY",IF(NOT(ISNUMBER(B122)),"CHECK DATE",IF(OR(B122&lt;DATE(1900,1,1),B122&gt;DATE(2100,12,31),B122&lt;&gt;INT(B122)),"CHECK DATE",IF(NOT(OR(D122="Deposit",D122="Withdrawal")),"CHECK TYPE",IF(NOT(ISNUMBER(E122)),"CHECK AMOUNT",IF(E122&lt;=0,"AMOUNT &gt; 0",IF(B122&gt;'Start Here'!$D$10,"FUTURE DATE",IF(COUNTIFS(Bills!$B$9:$B$38,C122,Bills!$C$9:$C$38,"&lt;&gt;")=0,"UNKNOWN ID","OK")))))))))</x:f>
      </x:c>
    </x:row>
    <x:row r="123" ht="24.75" customHeight="1">
      <x:c r="B123" s="62"/>
      <x:c r="C123" s="51"/>
      <x:c r="D123" s="51"/>
      <x:c r="E123" s="54"/>
      <x:c r="F123" s="25"/>
      <x:c r="G123" s="23" t="str">
        <x:f>IF(COUNTA(B123:F123)=0,"",IF(OR(B123="",C123="",D123="",E123=""),"CHECK ENTRY",IF(NOT(ISNUMBER(B123)),"CHECK DATE",IF(OR(B123&lt;DATE(1900,1,1),B123&gt;DATE(2100,12,31),B123&lt;&gt;INT(B123)),"CHECK DATE",IF(NOT(OR(D123="Deposit",D123="Withdrawal")),"CHECK TYPE",IF(NOT(ISNUMBER(E123)),"CHECK AMOUNT",IF(E123&lt;=0,"AMOUNT &gt; 0",IF(B123&gt;'Start Here'!$D$10,"FUTURE DATE",IF(COUNTIFS(Bills!$B$9:$B$38,C123,Bills!$C$9:$C$38,"&lt;&gt;")=0,"UNKNOWN ID","OK")))))))))</x:f>
      </x:c>
    </x:row>
    <x:row r="124" ht="24.75" customHeight="1">
      <x:c r="B124" s="62"/>
      <x:c r="C124" s="51"/>
      <x:c r="D124" s="51"/>
      <x:c r="E124" s="54"/>
      <x:c r="F124" s="25"/>
      <x:c r="G124" s="23" t="str">
        <x:f>IF(COUNTA(B124:F124)=0,"",IF(OR(B124="",C124="",D124="",E124=""),"CHECK ENTRY",IF(NOT(ISNUMBER(B124)),"CHECK DATE",IF(OR(B124&lt;DATE(1900,1,1),B124&gt;DATE(2100,12,31),B124&lt;&gt;INT(B124)),"CHECK DATE",IF(NOT(OR(D124="Deposit",D124="Withdrawal")),"CHECK TYPE",IF(NOT(ISNUMBER(E124)),"CHECK AMOUNT",IF(E124&lt;=0,"AMOUNT &gt; 0",IF(B124&gt;'Start Here'!$D$10,"FUTURE DATE",IF(COUNTIFS(Bills!$B$9:$B$38,C124,Bills!$C$9:$C$38,"&lt;&gt;")=0,"UNKNOWN ID","OK")))))))))</x:f>
      </x:c>
    </x:row>
    <x:row r="125" ht="24.75" customHeight="1">
      <x:c r="B125" s="62"/>
      <x:c r="C125" s="51"/>
      <x:c r="D125" s="51"/>
      <x:c r="E125" s="54"/>
      <x:c r="F125" s="25"/>
      <x:c r="G125" s="23" t="str">
        <x:f>IF(COUNTA(B125:F125)=0,"",IF(OR(B125="",C125="",D125="",E125=""),"CHECK ENTRY",IF(NOT(ISNUMBER(B125)),"CHECK DATE",IF(OR(B125&lt;DATE(1900,1,1),B125&gt;DATE(2100,12,31),B125&lt;&gt;INT(B125)),"CHECK DATE",IF(NOT(OR(D125="Deposit",D125="Withdrawal")),"CHECK TYPE",IF(NOT(ISNUMBER(E125)),"CHECK AMOUNT",IF(E125&lt;=0,"AMOUNT &gt; 0",IF(B125&gt;'Start Here'!$D$10,"FUTURE DATE",IF(COUNTIFS(Bills!$B$9:$B$38,C125,Bills!$C$9:$C$38,"&lt;&gt;")=0,"UNKNOWN ID","OK")))))))))</x:f>
      </x:c>
    </x:row>
    <x:row r="126" ht="24.75" customHeight="1">
      <x:c r="B126" s="62"/>
      <x:c r="C126" s="51"/>
      <x:c r="D126" s="51"/>
      <x:c r="E126" s="54"/>
      <x:c r="F126" s="25"/>
      <x:c r="G126" s="23" t="str">
        <x:f>IF(COUNTA(B126:F126)=0,"",IF(OR(B126="",C126="",D126="",E126=""),"CHECK ENTRY",IF(NOT(ISNUMBER(B126)),"CHECK DATE",IF(OR(B126&lt;DATE(1900,1,1),B126&gt;DATE(2100,12,31),B126&lt;&gt;INT(B126)),"CHECK DATE",IF(NOT(OR(D126="Deposit",D126="Withdrawal")),"CHECK TYPE",IF(NOT(ISNUMBER(E126)),"CHECK AMOUNT",IF(E126&lt;=0,"AMOUNT &gt; 0",IF(B126&gt;'Start Here'!$D$10,"FUTURE DATE",IF(COUNTIFS(Bills!$B$9:$B$38,C126,Bills!$C$9:$C$38,"&lt;&gt;")=0,"UNKNOWN ID","OK")))))))))</x:f>
      </x:c>
    </x:row>
    <x:row r="127" ht="24.75" customHeight="1">
      <x:c r="B127" s="62"/>
      <x:c r="C127" s="51"/>
      <x:c r="D127" s="51"/>
      <x:c r="E127" s="54"/>
      <x:c r="F127" s="25"/>
      <x:c r="G127" s="23" t="str">
        <x:f>IF(COUNTA(B127:F127)=0,"",IF(OR(B127="",C127="",D127="",E127=""),"CHECK ENTRY",IF(NOT(ISNUMBER(B127)),"CHECK DATE",IF(OR(B127&lt;DATE(1900,1,1),B127&gt;DATE(2100,12,31),B127&lt;&gt;INT(B127)),"CHECK DATE",IF(NOT(OR(D127="Deposit",D127="Withdrawal")),"CHECK TYPE",IF(NOT(ISNUMBER(E127)),"CHECK AMOUNT",IF(E127&lt;=0,"AMOUNT &gt; 0",IF(B127&gt;'Start Here'!$D$10,"FUTURE DATE",IF(COUNTIFS(Bills!$B$9:$B$38,C127,Bills!$C$9:$C$38,"&lt;&gt;")=0,"UNKNOWN ID","OK")))))))))</x:f>
      </x:c>
    </x:row>
    <x:row r="128" ht="24.75" customHeight="1">
      <x:c r="B128" s="81"/>
      <x:c r="C128" s="80"/>
      <x:c r="D128" s="80"/>
      <x:c r="E128" s="77"/>
      <x:c r="F128" s="78"/>
      <x:c r="G128" s="74" t="str">
        <x:f>IF(COUNTA(B128:F128)=0,"",IF(OR(B128="",C128="",D128="",E128=""),"CHECK ENTRY",IF(NOT(ISNUMBER(B128)),"CHECK DATE",IF(OR(B128&lt;DATE(1900,1,1),B128&gt;DATE(2100,12,31),B128&lt;&gt;INT(B128)),"CHECK DATE",IF(NOT(OR(D128="Deposit",D128="Withdrawal")),"CHECK TYPE",IF(NOT(ISNUMBER(E128)),"CHECK AMOUNT",IF(E128&lt;=0,"AMOUNT &gt; 0",IF(B128&gt;'Start Here'!$D$10,"FUTURE DATE",IF(COUNTIFS(Bills!$B$9:$B$38,C128,Bills!$C$9:$C$38,"&lt;&gt;")=0,"UNKNOWN ID","OK")))))))))</x:f>
      </x:c>
    </x:row>
    <x:row r="129" ht="24.75" customHeight="1">
      <x:c r="B129" s="62"/>
      <x:c r="C129" s="51"/>
      <x:c r="D129" s="51"/>
      <x:c r="E129" s="54"/>
      <x:c r="F129" s="25"/>
      <x:c r="G129" s="23" t="str">
        <x:f>IF(COUNTA(B129:F129)=0,"",IF(OR(B129="",C129="",D129="",E129=""),"CHECK ENTRY",IF(NOT(ISNUMBER(B129)),"CHECK DATE",IF(OR(B129&lt;DATE(1900,1,1),B129&gt;DATE(2100,12,31),B129&lt;&gt;INT(B129)),"CHECK DATE",IF(NOT(OR(D129="Deposit",D129="Withdrawal")),"CHECK TYPE",IF(NOT(ISNUMBER(E129)),"CHECK AMOUNT",IF(E129&lt;=0,"AMOUNT &gt; 0",IF(B129&gt;'Start Here'!$D$10,"FUTURE DATE",IF(COUNTIFS(Bills!$B$9:$B$38,C129,Bills!$C$9:$C$38,"&lt;&gt;")=0,"UNKNOWN ID","OK")))))))))</x:f>
      </x:c>
    </x:row>
    <x:row r="130" ht="24.75" customHeight="1">
      <x:c r="B130" s="62"/>
      <x:c r="C130" s="51"/>
      <x:c r="D130" s="51"/>
      <x:c r="E130" s="54"/>
      <x:c r="F130" s="25"/>
      <x:c r="G130" s="23" t="str">
        <x:f>IF(COUNTA(B130:F130)=0,"",IF(OR(B130="",C130="",D130="",E130=""),"CHECK ENTRY",IF(NOT(ISNUMBER(B130)),"CHECK DATE",IF(OR(B130&lt;DATE(1900,1,1),B130&gt;DATE(2100,12,31),B130&lt;&gt;INT(B130)),"CHECK DATE",IF(NOT(OR(D130="Deposit",D130="Withdrawal")),"CHECK TYPE",IF(NOT(ISNUMBER(E130)),"CHECK AMOUNT",IF(E130&lt;=0,"AMOUNT &gt; 0",IF(B130&gt;'Start Here'!$D$10,"FUTURE DATE",IF(COUNTIFS(Bills!$B$9:$B$38,C130,Bills!$C$9:$C$38,"&lt;&gt;")=0,"UNKNOWN ID","OK")))))))))</x:f>
      </x:c>
    </x:row>
    <x:row r="131" ht="24.75" customHeight="1">
      <x:c r="B131" s="62"/>
      <x:c r="C131" s="51"/>
      <x:c r="D131" s="51"/>
      <x:c r="E131" s="54"/>
      <x:c r="F131" s="25"/>
      <x:c r="G131" s="23" t="str">
        <x:f>IF(COUNTA(B131:F131)=0,"",IF(OR(B131="",C131="",D131="",E131=""),"CHECK ENTRY",IF(NOT(ISNUMBER(B131)),"CHECK DATE",IF(OR(B131&lt;DATE(1900,1,1),B131&gt;DATE(2100,12,31),B131&lt;&gt;INT(B131)),"CHECK DATE",IF(NOT(OR(D131="Deposit",D131="Withdrawal")),"CHECK TYPE",IF(NOT(ISNUMBER(E131)),"CHECK AMOUNT",IF(E131&lt;=0,"AMOUNT &gt; 0",IF(B131&gt;'Start Here'!$D$10,"FUTURE DATE",IF(COUNTIFS(Bills!$B$9:$B$38,C131,Bills!$C$9:$C$38,"&lt;&gt;")=0,"UNKNOWN ID","OK")))))))))</x:f>
      </x:c>
    </x:row>
    <x:row r="132" ht="24.75" customHeight="1">
      <x:c r="B132" s="62"/>
      <x:c r="C132" s="51"/>
      <x:c r="D132" s="51"/>
      <x:c r="E132" s="54"/>
      <x:c r="F132" s="25"/>
      <x:c r="G132" s="23" t="str">
        <x:f>IF(COUNTA(B132:F132)=0,"",IF(OR(B132="",C132="",D132="",E132=""),"CHECK ENTRY",IF(NOT(ISNUMBER(B132)),"CHECK DATE",IF(OR(B132&lt;DATE(1900,1,1),B132&gt;DATE(2100,12,31),B132&lt;&gt;INT(B132)),"CHECK DATE",IF(NOT(OR(D132="Deposit",D132="Withdrawal")),"CHECK TYPE",IF(NOT(ISNUMBER(E132)),"CHECK AMOUNT",IF(E132&lt;=0,"AMOUNT &gt; 0",IF(B132&gt;'Start Here'!$D$10,"FUTURE DATE",IF(COUNTIFS(Bills!$B$9:$B$38,C132,Bills!$C$9:$C$38,"&lt;&gt;")=0,"UNKNOWN ID","OK")))))))))</x:f>
      </x:c>
    </x:row>
    <x:row r="133" ht="24.75" customHeight="1">
      <x:c r="B133" s="62"/>
      <x:c r="C133" s="51"/>
      <x:c r="D133" s="51"/>
      <x:c r="E133" s="54"/>
      <x:c r="F133" s="25"/>
      <x:c r="G133" s="23" t="str">
        <x:f>IF(COUNTA(B133:F133)=0,"",IF(OR(B133="",C133="",D133="",E133=""),"CHECK ENTRY",IF(NOT(ISNUMBER(B133)),"CHECK DATE",IF(OR(B133&lt;DATE(1900,1,1),B133&gt;DATE(2100,12,31),B133&lt;&gt;INT(B133)),"CHECK DATE",IF(NOT(OR(D133="Deposit",D133="Withdrawal")),"CHECK TYPE",IF(NOT(ISNUMBER(E133)),"CHECK AMOUNT",IF(E133&lt;=0,"AMOUNT &gt; 0",IF(B133&gt;'Start Here'!$D$10,"FUTURE DATE",IF(COUNTIFS(Bills!$B$9:$B$38,C133,Bills!$C$9:$C$38,"&lt;&gt;")=0,"UNKNOWN ID","OK")))))))))</x:f>
      </x:c>
    </x:row>
    <x:row r="134" ht="24.75" customHeight="1">
      <x:c r="B134" s="62"/>
      <x:c r="C134" s="51"/>
      <x:c r="D134" s="51"/>
      <x:c r="E134" s="54"/>
      <x:c r="F134" s="25"/>
      <x:c r="G134" s="23" t="str">
        <x:f>IF(COUNTA(B134:F134)=0,"",IF(OR(B134="",C134="",D134="",E134=""),"CHECK ENTRY",IF(NOT(ISNUMBER(B134)),"CHECK DATE",IF(OR(B134&lt;DATE(1900,1,1),B134&gt;DATE(2100,12,31),B134&lt;&gt;INT(B134)),"CHECK DATE",IF(NOT(OR(D134="Deposit",D134="Withdrawal")),"CHECK TYPE",IF(NOT(ISNUMBER(E134)),"CHECK AMOUNT",IF(E134&lt;=0,"AMOUNT &gt; 0",IF(B134&gt;'Start Here'!$D$10,"FUTURE DATE",IF(COUNTIFS(Bills!$B$9:$B$38,C134,Bills!$C$9:$C$38,"&lt;&gt;")=0,"UNKNOWN ID","OK")))))))))</x:f>
      </x:c>
    </x:row>
    <x:row r="135" ht="24.75" customHeight="1">
      <x:c r="B135" s="62"/>
      <x:c r="C135" s="51"/>
      <x:c r="D135" s="51"/>
      <x:c r="E135" s="54"/>
      <x:c r="F135" s="25"/>
      <x:c r="G135" s="23" t="str">
        <x:f>IF(COUNTA(B135:F135)=0,"",IF(OR(B135="",C135="",D135="",E135=""),"CHECK ENTRY",IF(NOT(ISNUMBER(B135)),"CHECK DATE",IF(OR(B135&lt;DATE(1900,1,1),B135&gt;DATE(2100,12,31),B135&lt;&gt;INT(B135)),"CHECK DATE",IF(NOT(OR(D135="Deposit",D135="Withdrawal")),"CHECK TYPE",IF(NOT(ISNUMBER(E135)),"CHECK AMOUNT",IF(E135&lt;=0,"AMOUNT &gt; 0",IF(B135&gt;'Start Here'!$D$10,"FUTURE DATE",IF(COUNTIFS(Bills!$B$9:$B$38,C135,Bills!$C$9:$C$38,"&lt;&gt;")=0,"UNKNOWN ID","OK")))))))))</x:f>
      </x:c>
    </x:row>
    <x:row r="136" ht="24.75" customHeight="1">
      <x:c r="B136" s="62"/>
      <x:c r="C136" s="51"/>
      <x:c r="D136" s="51"/>
      <x:c r="E136" s="54"/>
      <x:c r="F136" s="25"/>
      <x:c r="G136" s="23" t="str">
        <x:f>IF(COUNTA(B136:F136)=0,"",IF(OR(B136="",C136="",D136="",E136=""),"CHECK ENTRY",IF(NOT(ISNUMBER(B136)),"CHECK DATE",IF(OR(B136&lt;DATE(1900,1,1),B136&gt;DATE(2100,12,31),B136&lt;&gt;INT(B136)),"CHECK DATE",IF(NOT(OR(D136="Deposit",D136="Withdrawal")),"CHECK TYPE",IF(NOT(ISNUMBER(E136)),"CHECK AMOUNT",IF(E136&lt;=0,"AMOUNT &gt; 0",IF(B136&gt;'Start Here'!$D$10,"FUTURE DATE",IF(COUNTIFS(Bills!$B$9:$B$38,C136,Bills!$C$9:$C$38,"&lt;&gt;")=0,"UNKNOWN ID","OK")))))))))</x:f>
      </x:c>
    </x:row>
    <x:row r="137" ht="24.75" customHeight="1">
      <x:c r="B137" s="62"/>
      <x:c r="C137" s="51"/>
      <x:c r="D137" s="51"/>
      <x:c r="E137" s="54"/>
      <x:c r="F137" s="25"/>
      <x:c r="G137" s="23" t="str">
        <x:f>IF(COUNTA(B137:F137)=0,"",IF(OR(B137="",C137="",D137="",E137=""),"CHECK ENTRY",IF(NOT(ISNUMBER(B137)),"CHECK DATE",IF(OR(B137&lt;DATE(1900,1,1),B137&gt;DATE(2100,12,31),B137&lt;&gt;INT(B137)),"CHECK DATE",IF(NOT(OR(D137="Deposit",D137="Withdrawal")),"CHECK TYPE",IF(NOT(ISNUMBER(E137)),"CHECK AMOUNT",IF(E137&lt;=0,"AMOUNT &gt; 0",IF(B137&gt;'Start Here'!$D$10,"FUTURE DATE",IF(COUNTIFS(Bills!$B$9:$B$38,C137,Bills!$C$9:$C$38,"&lt;&gt;")=0,"UNKNOWN ID","OK")))))))))</x:f>
      </x:c>
    </x:row>
    <x:row r="138" ht="24.75" customHeight="1">
      <x:c r="B138" s="81"/>
      <x:c r="C138" s="80"/>
      <x:c r="D138" s="80"/>
      <x:c r="E138" s="77"/>
      <x:c r="F138" s="78"/>
      <x:c r="G138" s="74" t="str">
        <x:f>IF(COUNTA(B138:F138)=0,"",IF(OR(B138="",C138="",D138="",E138=""),"CHECK ENTRY",IF(NOT(ISNUMBER(B138)),"CHECK DATE",IF(OR(B138&lt;DATE(1900,1,1),B138&gt;DATE(2100,12,31),B138&lt;&gt;INT(B138)),"CHECK DATE",IF(NOT(OR(D138="Deposit",D138="Withdrawal")),"CHECK TYPE",IF(NOT(ISNUMBER(E138)),"CHECK AMOUNT",IF(E138&lt;=0,"AMOUNT &gt; 0",IF(B138&gt;'Start Here'!$D$10,"FUTURE DATE",IF(COUNTIFS(Bills!$B$9:$B$38,C138,Bills!$C$9:$C$38,"&lt;&gt;")=0,"UNKNOWN ID","OK")))))))))</x:f>
      </x:c>
    </x:row>
    <x:row r="139" ht="24.75" customHeight="1">
      <x:c r="B139" s="62"/>
      <x:c r="C139" s="51"/>
      <x:c r="D139" s="51"/>
      <x:c r="E139" s="54"/>
      <x:c r="F139" s="25"/>
      <x:c r="G139" s="23" t="str">
        <x:f>IF(COUNTA(B139:F139)=0,"",IF(OR(B139="",C139="",D139="",E139=""),"CHECK ENTRY",IF(NOT(ISNUMBER(B139)),"CHECK DATE",IF(OR(B139&lt;DATE(1900,1,1),B139&gt;DATE(2100,12,31),B139&lt;&gt;INT(B139)),"CHECK DATE",IF(NOT(OR(D139="Deposit",D139="Withdrawal")),"CHECK TYPE",IF(NOT(ISNUMBER(E139)),"CHECK AMOUNT",IF(E139&lt;=0,"AMOUNT &gt; 0",IF(B139&gt;'Start Here'!$D$10,"FUTURE DATE",IF(COUNTIFS(Bills!$B$9:$B$38,C139,Bills!$C$9:$C$38,"&lt;&gt;")=0,"UNKNOWN ID","OK")))))))))</x:f>
      </x:c>
    </x:row>
    <x:row r="140" ht="24.75" customHeight="1">
      <x:c r="B140" s="62"/>
      <x:c r="C140" s="51"/>
      <x:c r="D140" s="51"/>
      <x:c r="E140" s="54"/>
      <x:c r="F140" s="25"/>
      <x:c r="G140" s="23" t="str">
        <x:f>IF(COUNTA(B140:F140)=0,"",IF(OR(B140="",C140="",D140="",E140=""),"CHECK ENTRY",IF(NOT(ISNUMBER(B140)),"CHECK DATE",IF(OR(B140&lt;DATE(1900,1,1),B140&gt;DATE(2100,12,31),B140&lt;&gt;INT(B140)),"CHECK DATE",IF(NOT(OR(D140="Deposit",D140="Withdrawal")),"CHECK TYPE",IF(NOT(ISNUMBER(E140)),"CHECK AMOUNT",IF(E140&lt;=0,"AMOUNT &gt; 0",IF(B140&gt;'Start Here'!$D$10,"FUTURE DATE",IF(COUNTIFS(Bills!$B$9:$B$38,C140,Bills!$C$9:$C$38,"&lt;&gt;")=0,"UNKNOWN ID","OK")))))))))</x:f>
      </x:c>
    </x:row>
    <x:row r="141" ht="24.75" customHeight="1">
      <x:c r="B141" s="62"/>
      <x:c r="C141" s="51"/>
      <x:c r="D141" s="51"/>
      <x:c r="E141" s="54"/>
      <x:c r="F141" s="25"/>
      <x:c r="G141" s="23" t="str">
        <x:f>IF(COUNTA(B141:F141)=0,"",IF(OR(B141="",C141="",D141="",E141=""),"CHECK ENTRY",IF(NOT(ISNUMBER(B141)),"CHECK DATE",IF(OR(B141&lt;DATE(1900,1,1),B141&gt;DATE(2100,12,31),B141&lt;&gt;INT(B141)),"CHECK DATE",IF(NOT(OR(D141="Deposit",D141="Withdrawal")),"CHECK TYPE",IF(NOT(ISNUMBER(E141)),"CHECK AMOUNT",IF(E141&lt;=0,"AMOUNT &gt; 0",IF(B141&gt;'Start Here'!$D$10,"FUTURE DATE",IF(COUNTIFS(Bills!$B$9:$B$38,C141,Bills!$C$9:$C$38,"&lt;&gt;")=0,"UNKNOWN ID","OK")))))))))</x:f>
      </x:c>
    </x:row>
    <x:row r="142" ht="24.75" customHeight="1">
      <x:c r="B142" s="62"/>
      <x:c r="C142" s="51"/>
      <x:c r="D142" s="51"/>
      <x:c r="E142" s="54"/>
      <x:c r="F142" s="25"/>
      <x:c r="G142" s="23" t="str">
        <x:f>IF(COUNTA(B142:F142)=0,"",IF(OR(B142="",C142="",D142="",E142=""),"CHECK ENTRY",IF(NOT(ISNUMBER(B142)),"CHECK DATE",IF(OR(B142&lt;DATE(1900,1,1),B142&gt;DATE(2100,12,31),B142&lt;&gt;INT(B142)),"CHECK DATE",IF(NOT(OR(D142="Deposit",D142="Withdrawal")),"CHECK TYPE",IF(NOT(ISNUMBER(E142)),"CHECK AMOUNT",IF(E142&lt;=0,"AMOUNT &gt; 0",IF(B142&gt;'Start Here'!$D$10,"FUTURE DATE",IF(COUNTIFS(Bills!$B$9:$B$38,C142,Bills!$C$9:$C$38,"&lt;&gt;")=0,"UNKNOWN ID","OK")))))))))</x:f>
      </x:c>
    </x:row>
    <x:row r="143" ht="24.75" customHeight="1">
      <x:c r="B143" s="62"/>
      <x:c r="C143" s="51"/>
      <x:c r="D143" s="51"/>
      <x:c r="E143" s="54"/>
      <x:c r="F143" s="25"/>
      <x:c r="G143" s="23" t="str">
        <x:f>IF(COUNTA(B143:F143)=0,"",IF(OR(B143="",C143="",D143="",E143=""),"CHECK ENTRY",IF(NOT(ISNUMBER(B143)),"CHECK DATE",IF(OR(B143&lt;DATE(1900,1,1),B143&gt;DATE(2100,12,31),B143&lt;&gt;INT(B143)),"CHECK DATE",IF(NOT(OR(D143="Deposit",D143="Withdrawal")),"CHECK TYPE",IF(NOT(ISNUMBER(E143)),"CHECK AMOUNT",IF(E143&lt;=0,"AMOUNT &gt; 0",IF(B143&gt;'Start Here'!$D$10,"FUTURE DATE",IF(COUNTIFS(Bills!$B$9:$B$38,C143,Bills!$C$9:$C$38,"&lt;&gt;")=0,"UNKNOWN ID","OK")))))))))</x:f>
      </x:c>
    </x:row>
    <x:row r="144" ht="24.75" customHeight="1">
      <x:c r="B144" s="62"/>
      <x:c r="C144" s="51"/>
      <x:c r="D144" s="51"/>
      <x:c r="E144" s="54"/>
      <x:c r="F144" s="25"/>
      <x:c r="G144" s="23" t="str">
        <x:f>IF(COUNTA(B144:F144)=0,"",IF(OR(B144="",C144="",D144="",E144=""),"CHECK ENTRY",IF(NOT(ISNUMBER(B144)),"CHECK DATE",IF(OR(B144&lt;DATE(1900,1,1),B144&gt;DATE(2100,12,31),B144&lt;&gt;INT(B144)),"CHECK DATE",IF(NOT(OR(D144="Deposit",D144="Withdrawal")),"CHECK TYPE",IF(NOT(ISNUMBER(E144)),"CHECK AMOUNT",IF(E144&lt;=0,"AMOUNT &gt; 0",IF(B144&gt;'Start Here'!$D$10,"FUTURE DATE",IF(COUNTIFS(Bills!$B$9:$B$38,C144,Bills!$C$9:$C$38,"&lt;&gt;")=0,"UNKNOWN ID","OK")))))))))</x:f>
      </x:c>
    </x:row>
    <x:row r="145" ht="24.75" customHeight="1">
      <x:c r="B145" s="62"/>
      <x:c r="C145" s="51"/>
      <x:c r="D145" s="51"/>
      <x:c r="E145" s="54"/>
      <x:c r="F145" s="25"/>
      <x:c r="G145" s="23" t="str">
        <x:f>IF(COUNTA(B145:F145)=0,"",IF(OR(B145="",C145="",D145="",E145=""),"CHECK ENTRY",IF(NOT(ISNUMBER(B145)),"CHECK DATE",IF(OR(B145&lt;DATE(1900,1,1),B145&gt;DATE(2100,12,31),B145&lt;&gt;INT(B145)),"CHECK DATE",IF(NOT(OR(D145="Deposit",D145="Withdrawal")),"CHECK TYPE",IF(NOT(ISNUMBER(E145)),"CHECK AMOUNT",IF(E145&lt;=0,"AMOUNT &gt; 0",IF(B145&gt;'Start Here'!$D$10,"FUTURE DATE",IF(COUNTIFS(Bills!$B$9:$B$38,C145,Bills!$C$9:$C$38,"&lt;&gt;")=0,"UNKNOWN ID","OK")))))))))</x:f>
      </x:c>
    </x:row>
    <x:row r="146" ht="24.75" customHeight="1">
      <x:c r="B146" s="62"/>
      <x:c r="C146" s="51"/>
      <x:c r="D146" s="51"/>
      <x:c r="E146" s="54"/>
      <x:c r="F146" s="25"/>
      <x:c r="G146" s="23" t="str">
        <x:f>IF(COUNTA(B146:F146)=0,"",IF(OR(B146="",C146="",D146="",E146=""),"CHECK ENTRY",IF(NOT(ISNUMBER(B146)),"CHECK DATE",IF(OR(B146&lt;DATE(1900,1,1),B146&gt;DATE(2100,12,31),B146&lt;&gt;INT(B146)),"CHECK DATE",IF(NOT(OR(D146="Deposit",D146="Withdrawal")),"CHECK TYPE",IF(NOT(ISNUMBER(E146)),"CHECK AMOUNT",IF(E146&lt;=0,"AMOUNT &gt; 0",IF(B146&gt;'Start Here'!$D$10,"FUTURE DATE",IF(COUNTIFS(Bills!$B$9:$B$38,C146,Bills!$C$9:$C$38,"&lt;&gt;")=0,"UNKNOWN ID","OK")))))))))</x:f>
      </x:c>
    </x:row>
    <x:row r="147" ht="24.75" customHeight="1">
      <x:c r="B147" s="62"/>
      <x:c r="C147" s="51"/>
      <x:c r="D147" s="51"/>
      <x:c r="E147" s="54"/>
      <x:c r="F147" s="25"/>
      <x:c r="G147" s="23" t="str">
        <x:f>IF(COUNTA(B147:F147)=0,"",IF(OR(B147="",C147="",D147="",E147=""),"CHECK ENTRY",IF(NOT(ISNUMBER(B147)),"CHECK DATE",IF(OR(B147&lt;DATE(1900,1,1),B147&gt;DATE(2100,12,31),B147&lt;&gt;INT(B147)),"CHECK DATE",IF(NOT(OR(D147="Deposit",D147="Withdrawal")),"CHECK TYPE",IF(NOT(ISNUMBER(E147)),"CHECK AMOUNT",IF(E147&lt;=0,"AMOUNT &gt; 0",IF(B147&gt;'Start Here'!$D$10,"FUTURE DATE",IF(COUNTIFS(Bills!$B$9:$B$38,C147,Bills!$C$9:$C$38,"&lt;&gt;")=0,"UNKNOWN ID","OK")))))))))</x:f>
      </x:c>
    </x:row>
    <x:row r="148" ht="24.75" customHeight="1">
      <x:c r="B148" s="81"/>
      <x:c r="C148" s="80"/>
      <x:c r="D148" s="80"/>
      <x:c r="E148" s="77"/>
      <x:c r="F148" s="78"/>
      <x:c r="G148" s="74" t="str">
        <x:f>IF(COUNTA(B148:F148)=0,"",IF(OR(B148="",C148="",D148="",E148=""),"CHECK ENTRY",IF(NOT(ISNUMBER(B148)),"CHECK DATE",IF(OR(B148&lt;DATE(1900,1,1),B148&gt;DATE(2100,12,31),B148&lt;&gt;INT(B148)),"CHECK DATE",IF(NOT(OR(D148="Deposit",D148="Withdrawal")),"CHECK TYPE",IF(NOT(ISNUMBER(E148)),"CHECK AMOUNT",IF(E148&lt;=0,"AMOUNT &gt; 0",IF(B148&gt;'Start Here'!$D$10,"FUTURE DATE",IF(COUNTIFS(Bills!$B$9:$B$38,C148,Bills!$C$9:$C$38,"&lt;&gt;")=0,"UNKNOWN ID","OK")))))))))</x:f>
      </x:c>
    </x:row>
    <x:row r="149" ht="24.75" customHeight="1">
      <x:c r="B149" s="62"/>
      <x:c r="C149" s="51"/>
      <x:c r="D149" s="51"/>
      <x:c r="E149" s="54"/>
      <x:c r="F149" s="25"/>
      <x:c r="G149" s="23" t="str">
        <x:f>IF(COUNTA(B149:F149)=0,"",IF(OR(B149="",C149="",D149="",E149=""),"CHECK ENTRY",IF(NOT(ISNUMBER(B149)),"CHECK DATE",IF(OR(B149&lt;DATE(1900,1,1),B149&gt;DATE(2100,12,31),B149&lt;&gt;INT(B149)),"CHECK DATE",IF(NOT(OR(D149="Deposit",D149="Withdrawal")),"CHECK TYPE",IF(NOT(ISNUMBER(E149)),"CHECK AMOUNT",IF(E149&lt;=0,"AMOUNT &gt; 0",IF(B149&gt;'Start Here'!$D$10,"FUTURE DATE",IF(COUNTIFS(Bills!$B$9:$B$38,C149,Bills!$C$9:$C$38,"&lt;&gt;")=0,"UNKNOWN ID","OK")))))))))</x:f>
      </x:c>
    </x:row>
    <x:row r="150" ht="24.75" customHeight="1">
      <x:c r="B150" s="62"/>
      <x:c r="C150" s="51"/>
      <x:c r="D150" s="51"/>
      <x:c r="E150" s="54"/>
      <x:c r="F150" s="25"/>
      <x:c r="G150" s="23" t="str">
        <x:f>IF(COUNTA(B150:F150)=0,"",IF(OR(B150="",C150="",D150="",E150=""),"CHECK ENTRY",IF(NOT(ISNUMBER(B150)),"CHECK DATE",IF(OR(B150&lt;DATE(1900,1,1),B150&gt;DATE(2100,12,31),B150&lt;&gt;INT(B150)),"CHECK DATE",IF(NOT(OR(D150="Deposit",D150="Withdrawal")),"CHECK TYPE",IF(NOT(ISNUMBER(E150)),"CHECK AMOUNT",IF(E150&lt;=0,"AMOUNT &gt; 0",IF(B150&gt;'Start Here'!$D$10,"FUTURE DATE",IF(COUNTIFS(Bills!$B$9:$B$38,C150,Bills!$C$9:$C$38,"&lt;&gt;")=0,"UNKNOWN ID","OK")))))))))</x:f>
      </x:c>
    </x:row>
    <x:row r="151" ht="24.75" customHeight="1">
      <x:c r="B151" s="62"/>
      <x:c r="C151" s="51"/>
      <x:c r="D151" s="51"/>
      <x:c r="E151" s="54"/>
      <x:c r="F151" s="25"/>
      <x:c r="G151" s="23" t="str">
        <x:f>IF(COUNTA(B151:F151)=0,"",IF(OR(B151="",C151="",D151="",E151=""),"CHECK ENTRY",IF(NOT(ISNUMBER(B151)),"CHECK DATE",IF(OR(B151&lt;DATE(1900,1,1),B151&gt;DATE(2100,12,31),B151&lt;&gt;INT(B151)),"CHECK DATE",IF(NOT(OR(D151="Deposit",D151="Withdrawal")),"CHECK TYPE",IF(NOT(ISNUMBER(E151)),"CHECK AMOUNT",IF(E151&lt;=0,"AMOUNT &gt; 0",IF(B151&gt;'Start Here'!$D$10,"FUTURE DATE",IF(COUNTIFS(Bills!$B$9:$B$38,C151,Bills!$C$9:$C$38,"&lt;&gt;")=0,"UNKNOWN ID","OK")))))))))</x:f>
      </x:c>
    </x:row>
    <x:row r="152" ht="24.75" customHeight="1">
      <x:c r="B152" s="62"/>
      <x:c r="C152" s="51"/>
      <x:c r="D152" s="51"/>
      <x:c r="E152" s="54"/>
      <x:c r="F152" s="25"/>
      <x:c r="G152" s="23" t="str">
        <x:f>IF(COUNTA(B152:F152)=0,"",IF(OR(B152="",C152="",D152="",E152=""),"CHECK ENTRY",IF(NOT(ISNUMBER(B152)),"CHECK DATE",IF(OR(B152&lt;DATE(1900,1,1),B152&gt;DATE(2100,12,31),B152&lt;&gt;INT(B152)),"CHECK DATE",IF(NOT(OR(D152="Deposit",D152="Withdrawal")),"CHECK TYPE",IF(NOT(ISNUMBER(E152)),"CHECK AMOUNT",IF(E152&lt;=0,"AMOUNT &gt; 0",IF(B152&gt;'Start Here'!$D$10,"FUTURE DATE",IF(COUNTIFS(Bills!$B$9:$B$38,C152,Bills!$C$9:$C$38,"&lt;&gt;")=0,"UNKNOWN ID","OK")))))))))</x:f>
      </x:c>
    </x:row>
    <x:row r="153" ht="24.75" customHeight="1">
      <x:c r="B153" s="62"/>
      <x:c r="C153" s="51"/>
      <x:c r="D153" s="51"/>
      <x:c r="E153" s="54"/>
      <x:c r="F153" s="25"/>
      <x:c r="G153" s="23" t="str">
        <x:f>IF(COUNTA(B153:F153)=0,"",IF(OR(B153="",C153="",D153="",E153=""),"CHECK ENTRY",IF(NOT(ISNUMBER(B153)),"CHECK DATE",IF(OR(B153&lt;DATE(1900,1,1),B153&gt;DATE(2100,12,31),B153&lt;&gt;INT(B153)),"CHECK DATE",IF(NOT(OR(D153="Deposit",D153="Withdrawal")),"CHECK TYPE",IF(NOT(ISNUMBER(E153)),"CHECK AMOUNT",IF(E153&lt;=0,"AMOUNT &gt; 0",IF(B153&gt;'Start Here'!$D$10,"FUTURE DATE",IF(COUNTIFS(Bills!$B$9:$B$38,C153,Bills!$C$9:$C$38,"&lt;&gt;")=0,"UNKNOWN ID","OK")))))))))</x:f>
      </x:c>
    </x:row>
    <x:row r="154" ht="24.75" customHeight="1">
      <x:c r="B154" s="62"/>
      <x:c r="C154" s="51"/>
      <x:c r="D154" s="51"/>
      <x:c r="E154" s="54"/>
      <x:c r="F154" s="25"/>
      <x:c r="G154" s="23" t="str">
        <x:f>IF(COUNTA(B154:F154)=0,"",IF(OR(B154="",C154="",D154="",E154=""),"CHECK ENTRY",IF(NOT(ISNUMBER(B154)),"CHECK DATE",IF(OR(B154&lt;DATE(1900,1,1),B154&gt;DATE(2100,12,31),B154&lt;&gt;INT(B154)),"CHECK DATE",IF(NOT(OR(D154="Deposit",D154="Withdrawal")),"CHECK TYPE",IF(NOT(ISNUMBER(E154)),"CHECK AMOUNT",IF(E154&lt;=0,"AMOUNT &gt; 0",IF(B154&gt;'Start Here'!$D$10,"FUTURE DATE",IF(COUNTIFS(Bills!$B$9:$B$38,C154,Bills!$C$9:$C$38,"&lt;&gt;")=0,"UNKNOWN ID","OK")))))))))</x:f>
      </x:c>
    </x:row>
    <x:row r="155" ht="24.75" customHeight="1">
      <x:c r="B155" s="62"/>
      <x:c r="C155" s="51"/>
      <x:c r="D155" s="51"/>
      <x:c r="E155" s="54"/>
      <x:c r="F155" s="25"/>
      <x:c r="G155" s="23" t="str">
        <x:f>IF(COUNTA(B155:F155)=0,"",IF(OR(B155="",C155="",D155="",E155=""),"CHECK ENTRY",IF(NOT(ISNUMBER(B155)),"CHECK DATE",IF(OR(B155&lt;DATE(1900,1,1),B155&gt;DATE(2100,12,31),B155&lt;&gt;INT(B155)),"CHECK DATE",IF(NOT(OR(D155="Deposit",D155="Withdrawal")),"CHECK TYPE",IF(NOT(ISNUMBER(E155)),"CHECK AMOUNT",IF(E155&lt;=0,"AMOUNT &gt; 0",IF(B155&gt;'Start Here'!$D$10,"FUTURE DATE",IF(COUNTIFS(Bills!$B$9:$B$38,C155,Bills!$C$9:$C$38,"&lt;&gt;")=0,"UNKNOWN ID","OK")))))))))</x:f>
      </x:c>
    </x:row>
    <x:row r="156" ht="24.75" customHeight="1">
      <x:c r="B156" s="62"/>
      <x:c r="C156" s="51"/>
      <x:c r="D156" s="51"/>
      <x:c r="E156" s="54"/>
      <x:c r="F156" s="25"/>
      <x:c r="G156" s="23" t="str">
        <x:f>IF(COUNTA(B156:F156)=0,"",IF(OR(B156="",C156="",D156="",E156=""),"CHECK ENTRY",IF(NOT(ISNUMBER(B156)),"CHECK DATE",IF(OR(B156&lt;DATE(1900,1,1),B156&gt;DATE(2100,12,31),B156&lt;&gt;INT(B156)),"CHECK DATE",IF(NOT(OR(D156="Deposit",D156="Withdrawal")),"CHECK TYPE",IF(NOT(ISNUMBER(E156)),"CHECK AMOUNT",IF(E156&lt;=0,"AMOUNT &gt; 0",IF(B156&gt;'Start Here'!$D$10,"FUTURE DATE",IF(COUNTIFS(Bills!$B$9:$B$38,C156,Bills!$C$9:$C$38,"&lt;&gt;")=0,"UNKNOWN ID","OK")))))))))</x:f>
      </x:c>
    </x:row>
    <x:row r="157" ht="24.75" customHeight="1">
      <x:c r="B157" s="62"/>
      <x:c r="C157" s="51"/>
      <x:c r="D157" s="51"/>
      <x:c r="E157" s="54"/>
      <x:c r="F157" s="25"/>
      <x:c r="G157" s="23" t="str">
        <x:f>IF(COUNTA(B157:F157)=0,"",IF(OR(B157="",C157="",D157="",E157=""),"CHECK ENTRY",IF(NOT(ISNUMBER(B157)),"CHECK DATE",IF(OR(B157&lt;DATE(1900,1,1),B157&gt;DATE(2100,12,31),B157&lt;&gt;INT(B157)),"CHECK DATE",IF(NOT(OR(D157="Deposit",D157="Withdrawal")),"CHECK TYPE",IF(NOT(ISNUMBER(E157)),"CHECK AMOUNT",IF(E157&lt;=0,"AMOUNT &gt; 0",IF(B157&gt;'Start Here'!$D$10,"FUTURE DATE",IF(COUNTIFS(Bills!$B$9:$B$38,C157,Bills!$C$9:$C$38,"&lt;&gt;")=0,"UNKNOWN ID","OK")))))))))</x:f>
      </x:c>
    </x:row>
    <x:row r="158" ht="24.75" customHeight="1">
      <x:c r="B158" s="81"/>
      <x:c r="C158" s="80"/>
      <x:c r="D158" s="80"/>
      <x:c r="E158" s="77"/>
      <x:c r="F158" s="78"/>
      <x:c r="G158" s="74" t="str">
        <x:f>IF(COUNTA(B158:F158)=0,"",IF(OR(B158="",C158="",D158="",E158=""),"CHECK ENTRY",IF(NOT(ISNUMBER(B158)),"CHECK DATE",IF(OR(B158&lt;DATE(1900,1,1),B158&gt;DATE(2100,12,31),B158&lt;&gt;INT(B158)),"CHECK DATE",IF(NOT(OR(D158="Deposit",D158="Withdrawal")),"CHECK TYPE",IF(NOT(ISNUMBER(E158)),"CHECK AMOUNT",IF(E158&lt;=0,"AMOUNT &gt; 0",IF(B158&gt;'Start Here'!$D$10,"FUTURE DATE",IF(COUNTIFS(Bills!$B$9:$B$38,C158,Bills!$C$9:$C$38,"&lt;&gt;")=0,"UNKNOWN ID","OK")))))))))</x:f>
      </x:c>
    </x:row>
    <x:row r="159" ht="24.75" customHeight="1">
      <x:c r="B159" s="62"/>
      <x:c r="C159" s="51"/>
      <x:c r="D159" s="51"/>
      <x:c r="E159" s="54"/>
      <x:c r="F159" s="25"/>
      <x:c r="G159" s="23" t="str">
        <x:f>IF(COUNTA(B159:F159)=0,"",IF(OR(B159="",C159="",D159="",E159=""),"CHECK ENTRY",IF(NOT(ISNUMBER(B159)),"CHECK DATE",IF(OR(B159&lt;DATE(1900,1,1),B159&gt;DATE(2100,12,31),B159&lt;&gt;INT(B159)),"CHECK DATE",IF(NOT(OR(D159="Deposit",D159="Withdrawal")),"CHECK TYPE",IF(NOT(ISNUMBER(E159)),"CHECK AMOUNT",IF(E159&lt;=0,"AMOUNT &gt; 0",IF(B159&gt;'Start Here'!$D$10,"FUTURE DATE",IF(COUNTIFS(Bills!$B$9:$B$38,C159,Bills!$C$9:$C$38,"&lt;&gt;")=0,"UNKNOWN ID","OK")))))))))</x:f>
      </x:c>
    </x:row>
    <x:row r="160" ht="24.75" customHeight="1">
      <x:c r="B160" s="62"/>
      <x:c r="C160" s="51"/>
      <x:c r="D160" s="51"/>
      <x:c r="E160" s="54"/>
      <x:c r="F160" s="25"/>
      <x:c r="G160" s="23" t="str">
        <x:f>IF(COUNTA(B160:F160)=0,"",IF(OR(B160="",C160="",D160="",E160=""),"CHECK ENTRY",IF(NOT(ISNUMBER(B160)),"CHECK DATE",IF(OR(B160&lt;DATE(1900,1,1),B160&gt;DATE(2100,12,31),B160&lt;&gt;INT(B160)),"CHECK DATE",IF(NOT(OR(D160="Deposit",D160="Withdrawal")),"CHECK TYPE",IF(NOT(ISNUMBER(E160)),"CHECK AMOUNT",IF(E160&lt;=0,"AMOUNT &gt; 0",IF(B160&gt;'Start Here'!$D$10,"FUTURE DATE",IF(COUNTIFS(Bills!$B$9:$B$38,C160,Bills!$C$9:$C$38,"&lt;&gt;")=0,"UNKNOWN ID","OK")))))))))</x:f>
      </x:c>
    </x:row>
    <x:row r="161" ht="24.75" customHeight="1">
      <x:c r="B161" s="62"/>
      <x:c r="C161" s="51"/>
      <x:c r="D161" s="51"/>
      <x:c r="E161" s="54"/>
      <x:c r="F161" s="25"/>
      <x:c r="G161" s="23" t="str">
        <x:f>IF(COUNTA(B161:F161)=0,"",IF(OR(B161="",C161="",D161="",E161=""),"CHECK ENTRY",IF(NOT(ISNUMBER(B161)),"CHECK DATE",IF(OR(B161&lt;DATE(1900,1,1),B161&gt;DATE(2100,12,31),B161&lt;&gt;INT(B161)),"CHECK DATE",IF(NOT(OR(D161="Deposit",D161="Withdrawal")),"CHECK TYPE",IF(NOT(ISNUMBER(E161)),"CHECK AMOUNT",IF(E161&lt;=0,"AMOUNT &gt; 0",IF(B161&gt;'Start Here'!$D$10,"FUTURE DATE",IF(COUNTIFS(Bills!$B$9:$B$38,C161,Bills!$C$9:$C$38,"&lt;&gt;")=0,"UNKNOWN ID","OK")))))))))</x:f>
      </x:c>
    </x:row>
    <x:row r="162" ht="24.75" customHeight="1">
      <x:c r="B162" s="62"/>
      <x:c r="C162" s="51"/>
      <x:c r="D162" s="51"/>
      <x:c r="E162" s="54"/>
      <x:c r="F162" s="25"/>
      <x:c r="G162" s="23" t="str">
        <x:f>IF(COUNTA(B162:F162)=0,"",IF(OR(B162="",C162="",D162="",E162=""),"CHECK ENTRY",IF(NOT(ISNUMBER(B162)),"CHECK DATE",IF(OR(B162&lt;DATE(1900,1,1),B162&gt;DATE(2100,12,31),B162&lt;&gt;INT(B162)),"CHECK DATE",IF(NOT(OR(D162="Deposit",D162="Withdrawal")),"CHECK TYPE",IF(NOT(ISNUMBER(E162)),"CHECK AMOUNT",IF(E162&lt;=0,"AMOUNT &gt; 0",IF(B162&gt;'Start Here'!$D$10,"FUTURE DATE",IF(COUNTIFS(Bills!$B$9:$B$38,C162,Bills!$C$9:$C$38,"&lt;&gt;")=0,"UNKNOWN ID","OK")))))))))</x:f>
      </x:c>
    </x:row>
    <x:row r="163" ht="24.75" customHeight="1">
      <x:c r="B163" s="62"/>
      <x:c r="C163" s="51"/>
      <x:c r="D163" s="51"/>
      <x:c r="E163" s="54"/>
      <x:c r="F163" s="25"/>
      <x:c r="G163" s="23" t="str">
        <x:f>IF(COUNTA(B163:F163)=0,"",IF(OR(B163="",C163="",D163="",E163=""),"CHECK ENTRY",IF(NOT(ISNUMBER(B163)),"CHECK DATE",IF(OR(B163&lt;DATE(1900,1,1),B163&gt;DATE(2100,12,31),B163&lt;&gt;INT(B163)),"CHECK DATE",IF(NOT(OR(D163="Deposit",D163="Withdrawal")),"CHECK TYPE",IF(NOT(ISNUMBER(E163)),"CHECK AMOUNT",IF(E163&lt;=0,"AMOUNT &gt; 0",IF(B163&gt;'Start Here'!$D$10,"FUTURE DATE",IF(COUNTIFS(Bills!$B$9:$B$38,C163,Bills!$C$9:$C$38,"&lt;&gt;")=0,"UNKNOWN ID","OK")))))))))</x:f>
      </x:c>
    </x:row>
    <x:row r="164" ht="24.75" customHeight="1">
      <x:c r="B164" s="62"/>
      <x:c r="C164" s="51"/>
      <x:c r="D164" s="51"/>
      <x:c r="E164" s="54"/>
      <x:c r="F164" s="25"/>
      <x:c r="G164" s="23" t="str">
        <x:f>IF(COUNTA(B164:F164)=0,"",IF(OR(B164="",C164="",D164="",E164=""),"CHECK ENTRY",IF(NOT(ISNUMBER(B164)),"CHECK DATE",IF(OR(B164&lt;DATE(1900,1,1),B164&gt;DATE(2100,12,31),B164&lt;&gt;INT(B164)),"CHECK DATE",IF(NOT(OR(D164="Deposit",D164="Withdrawal")),"CHECK TYPE",IF(NOT(ISNUMBER(E164)),"CHECK AMOUNT",IF(E164&lt;=0,"AMOUNT &gt; 0",IF(B164&gt;'Start Here'!$D$10,"FUTURE DATE",IF(COUNTIFS(Bills!$B$9:$B$38,C164,Bills!$C$9:$C$38,"&lt;&gt;")=0,"UNKNOWN ID","OK")))))))))</x:f>
      </x:c>
    </x:row>
    <x:row r="165" ht="24.75" customHeight="1">
      <x:c r="B165" s="62"/>
      <x:c r="C165" s="51"/>
      <x:c r="D165" s="51"/>
      <x:c r="E165" s="54"/>
      <x:c r="F165" s="25"/>
      <x:c r="G165" s="23" t="str">
        <x:f>IF(COUNTA(B165:F165)=0,"",IF(OR(B165="",C165="",D165="",E165=""),"CHECK ENTRY",IF(NOT(ISNUMBER(B165)),"CHECK DATE",IF(OR(B165&lt;DATE(1900,1,1),B165&gt;DATE(2100,12,31),B165&lt;&gt;INT(B165)),"CHECK DATE",IF(NOT(OR(D165="Deposit",D165="Withdrawal")),"CHECK TYPE",IF(NOT(ISNUMBER(E165)),"CHECK AMOUNT",IF(E165&lt;=0,"AMOUNT &gt; 0",IF(B165&gt;'Start Here'!$D$10,"FUTURE DATE",IF(COUNTIFS(Bills!$B$9:$B$38,C165,Bills!$C$9:$C$38,"&lt;&gt;")=0,"UNKNOWN ID","OK")))))))))</x:f>
      </x:c>
    </x:row>
    <x:row r="166" ht="24.75" customHeight="1">
      <x:c r="B166" s="62"/>
      <x:c r="C166" s="51"/>
      <x:c r="D166" s="51"/>
      <x:c r="E166" s="54"/>
      <x:c r="F166" s="25"/>
      <x:c r="G166" s="23" t="str">
        <x:f>IF(COUNTA(B166:F166)=0,"",IF(OR(B166="",C166="",D166="",E166=""),"CHECK ENTRY",IF(NOT(ISNUMBER(B166)),"CHECK DATE",IF(OR(B166&lt;DATE(1900,1,1),B166&gt;DATE(2100,12,31),B166&lt;&gt;INT(B166)),"CHECK DATE",IF(NOT(OR(D166="Deposit",D166="Withdrawal")),"CHECK TYPE",IF(NOT(ISNUMBER(E166)),"CHECK AMOUNT",IF(E166&lt;=0,"AMOUNT &gt; 0",IF(B166&gt;'Start Here'!$D$10,"FUTURE DATE",IF(COUNTIFS(Bills!$B$9:$B$38,C166,Bills!$C$9:$C$38,"&lt;&gt;")=0,"UNKNOWN ID","OK")))))))))</x:f>
      </x:c>
    </x:row>
    <x:row r="167" ht="24.75" customHeight="1">
      <x:c r="B167" s="62"/>
      <x:c r="C167" s="51"/>
      <x:c r="D167" s="51"/>
      <x:c r="E167" s="54"/>
      <x:c r="F167" s="25"/>
      <x:c r="G167" s="23" t="str">
        <x:f>IF(COUNTA(B167:F167)=0,"",IF(OR(B167="",C167="",D167="",E167=""),"CHECK ENTRY",IF(NOT(ISNUMBER(B167)),"CHECK DATE",IF(OR(B167&lt;DATE(1900,1,1),B167&gt;DATE(2100,12,31),B167&lt;&gt;INT(B167)),"CHECK DATE",IF(NOT(OR(D167="Deposit",D167="Withdrawal")),"CHECK TYPE",IF(NOT(ISNUMBER(E167)),"CHECK AMOUNT",IF(E167&lt;=0,"AMOUNT &gt; 0",IF(B167&gt;'Start Here'!$D$10,"FUTURE DATE",IF(COUNTIFS(Bills!$B$9:$B$38,C167,Bills!$C$9:$C$38,"&lt;&gt;")=0,"UNKNOWN ID","OK")))))))))</x:f>
      </x:c>
    </x:row>
    <x:row r="168" ht="24.75" customHeight="1">
      <x:c r="B168" s="81"/>
      <x:c r="C168" s="80"/>
      <x:c r="D168" s="80"/>
      <x:c r="E168" s="77"/>
      <x:c r="F168" s="78"/>
      <x:c r="G168" s="74" t="str">
        <x:f>IF(COUNTA(B168:F168)=0,"",IF(OR(B168="",C168="",D168="",E168=""),"CHECK ENTRY",IF(NOT(ISNUMBER(B168)),"CHECK DATE",IF(OR(B168&lt;DATE(1900,1,1),B168&gt;DATE(2100,12,31),B168&lt;&gt;INT(B168)),"CHECK DATE",IF(NOT(OR(D168="Deposit",D168="Withdrawal")),"CHECK TYPE",IF(NOT(ISNUMBER(E168)),"CHECK AMOUNT",IF(E168&lt;=0,"AMOUNT &gt; 0",IF(B168&gt;'Start Here'!$D$10,"FUTURE DATE",IF(COUNTIFS(Bills!$B$9:$B$38,C168,Bills!$C$9:$C$38,"&lt;&gt;")=0,"UNKNOWN ID","OK")))))))))</x:f>
      </x:c>
    </x:row>
    <x:row r="169" ht="24.75" customHeight="1">
      <x:c r="B169" s="62"/>
      <x:c r="C169" s="51"/>
      <x:c r="D169" s="51"/>
      <x:c r="E169" s="54"/>
      <x:c r="F169" s="25"/>
      <x:c r="G169" s="23" t="str">
        <x:f>IF(COUNTA(B169:F169)=0,"",IF(OR(B169="",C169="",D169="",E169=""),"CHECK ENTRY",IF(NOT(ISNUMBER(B169)),"CHECK DATE",IF(OR(B169&lt;DATE(1900,1,1),B169&gt;DATE(2100,12,31),B169&lt;&gt;INT(B169)),"CHECK DATE",IF(NOT(OR(D169="Deposit",D169="Withdrawal")),"CHECK TYPE",IF(NOT(ISNUMBER(E169)),"CHECK AMOUNT",IF(E169&lt;=0,"AMOUNT &gt; 0",IF(B169&gt;'Start Here'!$D$10,"FUTURE DATE",IF(COUNTIFS(Bills!$B$9:$B$38,C169,Bills!$C$9:$C$38,"&lt;&gt;")=0,"UNKNOWN ID","OK")))))))))</x:f>
      </x:c>
    </x:row>
    <x:row r="170" ht="24.75" customHeight="1">
      <x:c r="B170" s="62"/>
      <x:c r="C170" s="51"/>
      <x:c r="D170" s="51"/>
      <x:c r="E170" s="54"/>
      <x:c r="F170" s="25"/>
      <x:c r="G170" s="23" t="str">
        <x:f>IF(COUNTA(B170:F170)=0,"",IF(OR(B170="",C170="",D170="",E170=""),"CHECK ENTRY",IF(NOT(ISNUMBER(B170)),"CHECK DATE",IF(OR(B170&lt;DATE(1900,1,1),B170&gt;DATE(2100,12,31),B170&lt;&gt;INT(B170)),"CHECK DATE",IF(NOT(OR(D170="Deposit",D170="Withdrawal")),"CHECK TYPE",IF(NOT(ISNUMBER(E170)),"CHECK AMOUNT",IF(E170&lt;=0,"AMOUNT &gt; 0",IF(B170&gt;'Start Here'!$D$10,"FUTURE DATE",IF(COUNTIFS(Bills!$B$9:$B$38,C170,Bills!$C$9:$C$38,"&lt;&gt;")=0,"UNKNOWN ID","OK")))))))))</x:f>
      </x:c>
    </x:row>
    <x:row r="171" ht="24.75" customHeight="1">
      <x:c r="B171" s="62"/>
      <x:c r="C171" s="51"/>
      <x:c r="D171" s="51"/>
      <x:c r="E171" s="54"/>
      <x:c r="F171" s="25"/>
      <x:c r="G171" s="23" t="str">
        <x:f>IF(COUNTA(B171:F171)=0,"",IF(OR(B171="",C171="",D171="",E171=""),"CHECK ENTRY",IF(NOT(ISNUMBER(B171)),"CHECK DATE",IF(OR(B171&lt;DATE(1900,1,1),B171&gt;DATE(2100,12,31),B171&lt;&gt;INT(B171)),"CHECK DATE",IF(NOT(OR(D171="Deposit",D171="Withdrawal")),"CHECK TYPE",IF(NOT(ISNUMBER(E171)),"CHECK AMOUNT",IF(E171&lt;=0,"AMOUNT &gt; 0",IF(B171&gt;'Start Here'!$D$10,"FUTURE DATE",IF(COUNTIFS(Bills!$B$9:$B$38,C171,Bills!$C$9:$C$38,"&lt;&gt;")=0,"UNKNOWN ID","OK")))))))))</x:f>
      </x:c>
    </x:row>
    <x:row r="172" ht="24.75" customHeight="1">
      <x:c r="B172" s="62"/>
      <x:c r="C172" s="51"/>
      <x:c r="D172" s="51"/>
      <x:c r="E172" s="54"/>
      <x:c r="F172" s="25"/>
      <x:c r="G172" s="23" t="str">
        <x:f>IF(COUNTA(B172:F172)=0,"",IF(OR(B172="",C172="",D172="",E172=""),"CHECK ENTRY",IF(NOT(ISNUMBER(B172)),"CHECK DATE",IF(OR(B172&lt;DATE(1900,1,1),B172&gt;DATE(2100,12,31),B172&lt;&gt;INT(B172)),"CHECK DATE",IF(NOT(OR(D172="Deposit",D172="Withdrawal")),"CHECK TYPE",IF(NOT(ISNUMBER(E172)),"CHECK AMOUNT",IF(E172&lt;=0,"AMOUNT &gt; 0",IF(B172&gt;'Start Here'!$D$10,"FUTURE DATE",IF(COUNTIFS(Bills!$B$9:$B$38,C172,Bills!$C$9:$C$38,"&lt;&gt;")=0,"UNKNOWN ID","OK")))))))))</x:f>
      </x:c>
    </x:row>
    <x:row r="173" ht="24.75" customHeight="1">
      <x:c r="B173" s="62"/>
      <x:c r="C173" s="51"/>
      <x:c r="D173" s="51"/>
      <x:c r="E173" s="54"/>
      <x:c r="F173" s="25"/>
      <x:c r="G173" s="23" t="str">
        <x:f>IF(COUNTA(B173:F173)=0,"",IF(OR(B173="",C173="",D173="",E173=""),"CHECK ENTRY",IF(NOT(ISNUMBER(B173)),"CHECK DATE",IF(OR(B173&lt;DATE(1900,1,1),B173&gt;DATE(2100,12,31),B173&lt;&gt;INT(B173)),"CHECK DATE",IF(NOT(OR(D173="Deposit",D173="Withdrawal")),"CHECK TYPE",IF(NOT(ISNUMBER(E173)),"CHECK AMOUNT",IF(E173&lt;=0,"AMOUNT &gt; 0",IF(B173&gt;'Start Here'!$D$10,"FUTURE DATE",IF(COUNTIFS(Bills!$B$9:$B$38,C173,Bills!$C$9:$C$38,"&lt;&gt;")=0,"UNKNOWN ID","OK")))))))))</x:f>
      </x:c>
    </x:row>
    <x:row r="174" ht="24.75" customHeight="1">
      <x:c r="B174" s="62"/>
      <x:c r="C174" s="51"/>
      <x:c r="D174" s="51"/>
      <x:c r="E174" s="54"/>
      <x:c r="F174" s="25"/>
      <x:c r="G174" s="23" t="str">
        <x:f>IF(COUNTA(B174:F174)=0,"",IF(OR(B174="",C174="",D174="",E174=""),"CHECK ENTRY",IF(NOT(ISNUMBER(B174)),"CHECK DATE",IF(OR(B174&lt;DATE(1900,1,1),B174&gt;DATE(2100,12,31),B174&lt;&gt;INT(B174)),"CHECK DATE",IF(NOT(OR(D174="Deposit",D174="Withdrawal")),"CHECK TYPE",IF(NOT(ISNUMBER(E174)),"CHECK AMOUNT",IF(E174&lt;=0,"AMOUNT &gt; 0",IF(B174&gt;'Start Here'!$D$10,"FUTURE DATE",IF(COUNTIFS(Bills!$B$9:$B$38,C174,Bills!$C$9:$C$38,"&lt;&gt;")=0,"UNKNOWN ID","OK")))))))))</x:f>
      </x:c>
    </x:row>
    <x:row r="175" ht="24.75" customHeight="1">
      <x:c r="B175" s="62"/>
      <x:c r="C175" s="51"/>
      <x:c r="D175" s="51"/>
      <x:c r="E175" s="54"/>
      <x:c r="F175" s="25"/>
      <x:c r="G175" s="23" t="str">
        <x:f>IF(COUNTA(B175:F175)=0,"",IF(OR(B175="",C175="",D175="",E175=""),"CHECK ENTRY",IF(NOT(ISNUMBER(B175)),"CHECK DATE",IF(OR(B175&lt;DATE(1900,1,1),B175&gt;DATE(2100,12,31),B175&lt;&gt;INT(B175)),"CHECK DATE",IF(NOT(OR(D175="Deposit",D175="Withdrawal")),"CHECK TYPE",IF(NOT(ISNUMBER(E175)),"CHECK AMOUNT",IF(E175&lt;=0,"AMOUNT &gt; 0",IF(B175&gt;'Start Here'!$D$10,"FUTURE DATE",IF(COUNTIFS(Bills!$B$9:$B$38,C175,Bills!$C$9:$C$38,"&lt;&gt;")=0,"UNKNOWN ID","OK")))))))))</x:f>
      </x:c>
    </x:row>
    <x:row r="176" ht="24.75" customHeight="1">
      <x:c r="B176" s="62"/>
      <x:c r="C176" s="51"/>
      <x:c r="D176" s="51"/>
      <x:c r="E176" s="54"/>
      <x:c r="F176" s="25"/>
      <x:c r="G176" s="23" t="str">
        <x:f>IF(COUNTA(B176:F176)=0,"",IF(OR(B176="",C176="",D176="",E176=""),"CHECK ENTRY",IF(NOT(ISNUMBER(B176)),"CHECK DATE",IF(OR(B176&lt;DATE(1900,1,1),B176&gt;DATE(2100,12,31),B176&lt;&gt;INT(B176)),"CHECK DATE",IF(NOT(OR(D176="Deposit",D176="Withdrawal")),"CHECK TYPE",IF(NOT(ISNUMBER(E176)),"CHECK AMOUNT",IF(E176&lt;=0,"AMOUNT &gt; 0",IF(B176&gt;'Start Here'!$D$10,"FUTURE DATE",IF(COUNTIFS(Bills!$B$9:$B$38,C176,Bills!$C$9:$C$38,"&lt;&gt;")=0,"UNKNOWN ID","OK")))))))))</x:f>
      </x:c>
    </x:row>
    <x:row r="177" ht="24.75" customHeight="1">
      <x:c r="B177" s="62"/>
      <x:c r="C177" s="51"/>
      <x:c r="D177" s="51"/>
      <x:c r="E177" s="54"/>
      <x:c r="F177" s="25"/>
      <x:c r="G177" s="23" t="str">
        <x:f>IF(COUNTA(B177:F177)=0,"",IF(OR(B177="",C177="",D177="",E177=""),"CHECK ENTRY",IF(NOT(ISNUMBER(B177)),"CHECK DATE",IF(OR(B177&lt;DATE(1900,1,1),B177&gt;DATE(2100,12,31),B177&lt;&gt;INT(B177)),"CHECK DATE",IF(NOT(OR(D177="Deposit",D177="Withdrawal")),"CHECK TYPE",IF(NOT(ISNUMBER(E177)),"CHECK AMOUNT",IF(E177&lt;=0,"AMOUNT &gt; 0",IF(B177&gt;'Start Here'!$D$10,"FUTURE DATE",IF(COUNTIFS(Bills!$B$9:$B$38,C177,Bills!$C$9:$C$38,"&lt;&gt;")=0,"UNKNOWN ID","OK")))))))))</x:f>
      </x:c>
    </x:row>
    <x:row r="178" ht="24.75" customHeight="1">
      <x:c r="B178" s="81"/>
      <x:c r="C178" s="80"/>
      <x:c r="D178" s="80"/>
      <x:c r="E178" s="77"/>
      <x:c r="F178" s="78"/>
      <x:c r="G178" s="74" t="str">
        <x:f>IF(COUNTA(B178:F178)=0,"",IF(OR(B178="",C178="",D178="",E178=""),"CHECK ENTRY",IF(NOT(ISNUMBER(B178)),"CHECK DATE",IF(OR(B178&lt;DATE(1900,1,1),B178&gt;DATE(2100,12,31),B178&lt;&gt;INT(B178)),"CHECK DATE",IF(NOT(OR(D178="Deposit",D178="Withdrawal")),"CHECK TYPE",IF(NOT(ISNUMBER(E178)),"CHECK AMOUNT",IF(E178&lt;=0,"AMOUNT &gt; 0",IF(B178&gt;'Start Here'!$D$10,"FUTURE DATE",IF(COUNTIFS(Bills!$B$9:$B$38,C178,Bills!$C$9:$C$38,"&lt;&gt;")=0,"UNKNOWN ID","OK")))))))))</x:f>
      </x:c>
    </x:row>
    <x:row r="179" ht="24.75" customHeight="1">
      <x:c r="B179" s="62"/>
      <x:c r="C179" s="51"/>
      <x:c r="D179" s="51"/>
      <x:c r="E179" s="54"/>
      <x:c r="F179" s="25"/>
      <x:c r="G179" s="23" t="str">
        <x:f>IF(COUNTA(B179:F179)=0,"",IF(OR(B179="",C179="",D179="",E179=""),"CHECK ENTRY",IF(NOT(ISNUMBER(B179)),"CHECK DATE",IF(OR(B179&lt;DATE(1900,1,1),B179&gt;DATE(2100,12,31),B179&lt;&gt;INT(B179)),"CHECK DATE",IF(NOT(OR(D179="Deposit",D179="Withdrawal")),"CHECK TYPE",IF(NOT(ISNUMBER(E179)),"CHECK AMOUNT",IF(E179&lt;=0,"AMOUNT &gt; 0",IF(B179&gt;'Start Here'!$D$10,"FUTURE DATE",IF(COUNTIFS(Bills!$B$9:$B$38,C179,Bills!$C$9:$C$38,"&lt;&gt;")=0,"UNKNOWN ID","OK")))))))))</x:f>
      </x:c>
    </x:row>
    <x:row r="180" ht="24.75" customHeight="1">
      <x:c r="B180" s="62"/>
      <x:c r="C180" s="51"/>
      <x:c r="D180" s="51"/>
      <x:c r="E180" s="54"/>
      <x:c r="F180" s="25"/>
      <x:c r="G180" s="23" t="str">
        <x:f>IF(COUNTA(B180:F180)=0,"",IF(OR(B180="",C180="",D180="",E180=""),"CHECK ENTRY",IF(NOT(ISNUMBER(B180)),"CHECK DATE",IF(OR(B180&lt;DATE(1900,1,1),B180&gt;DATE(2100,12,31),B180&lt;&gt;INT(B180)),"CHECK DATE",IF(NOT(OR(D180="Deposit",D180="Withdrawal")),"CHECK TYPE",IF(NOT(ISNUMBER(E180)),"CHECK AMOUNT",IF(E180&lt;=0,"AMOUNT &gt; 0",IF(B180&gt;'Start Here'!$D$10,"FUTURE DATE",IF(COUNTIFS(Bills!$B$9:$B$38,C180,Bills!$C$9:$C$38,"&lt;&gt;")=0,"UNKNOWN ID","OK")))))))))</x:f>
      </x:c>
    </x:row>
    <x:row r="181" ht="24.75" customHeight="1">
      <x:c r="B181" s="62"/>
      <x:c r="C181" s="51"/>
      <x:c r="D181" s="51"/>
      <x:c r="E181" s="54"/>
      <x:c r="F181" s="25"/>
      <x:c r="G181" s="23" t="str">
        <x:f>IF(COUNTA(B181:F181)=0,"",IF(OR(B181="",C181="",D181="",E181=""),"CHECK ENTRY",IF(NOT(ISNUMBER(B181)),"CHECK DATE",IF(OR(B181&lt;DATE(1900,1,1),B181&gt;DATE(2100,12,31),B181&lt;&gt;INT(B181)),"CHECK DATE",IF(NOT(OR(D181="Deposit",D181="Withdrawal")),"CHECK TYPE",IF(NOT(ISNUMBER(E181)),"CHECK AMOUNT",IF(E181&lt;=0,"AMOUNT &gt; 0",IF(B181&gt;'Start Here'!$D$10,"FUTURE DATE",IF(COUNTIFS(Bills!$B$9:$B$38,C181,Bills!$C$9:$C$38,"&lt;&gt;")=0,"UNKNOWN ID","OK")))))))))</x:f>
      </x:c>
    </x:row>
    <x:row r="182" ht="24.75" customHeight="1">
      <x:c r="B182" s="62"/>
      <x:c r="C182" s="51"/>
      <x:c r="D182" s="51"/>
      <x:c r="E182" s="54"/>
      <x:c r="F182" s="25"/>
      <x:c r="G182" s="23" t="str">
        <x:f>IF(COUNTA(B182:F182)=0,"",IF(OR(B182="",C182="",D182="",E182=""),"CHECK ENTRY",IF(NOT(ISNUMBER(B182)),"CHECK DATE",IF(OR(B182&lt;DATE(1900,1,1),B182&gt;DATE(2100,12,31),B182&lt;&gt;INT(B182)),"CHECK DATE",IF(NOT(OR(D182="Deposit",D182="Withdrawal")),"CHECK TYPE",IF(NOT(ISNUMBER(E182)),"CHECK AMOUNT",IF(E182&lt;=0,"AMOUNT &gt; 0",IF(B182&gt;'Start Here'!$D$10,"FUTURE DATE",IF(COUNTIFS(Bills!$B$9:$B$38,C182,Bills!$C$9:$C$38,"&lt;&gt;")=0,"UNKNOWN ID","OK")))))))))</x:f>
      </x:c>
    </x:row>
    <x:row r="183" ht="24.75" customHeight="1">
      <x:c r="B183" s="62"/>
      <x:c r="C183" s="51"/>
      <x:c r="D183" s="51"/>
      <x:c r="E183" s="54"/>
      <x:c r="F183" s="25"/>
      <x:c r="G183" s="23" t="str">
        <x:f>IF(COUNTA(B183:F183)=0,"",IF(OR(B183="",C183="",D183="",E183=""),"CHECK ENTRY",IF(NOT(ISNUMBER(B183)),"CHECK DATE",IF(OR(B183&lt;DATE(1900,1,1),B183&gt;DATE(2100,12,31),B183&lt;&gt;INT(B183)),"CHECK DATE",IF(NOT(OR(D183="Deposit",D183="Withdrawal")),"CHECK TYPE",IF(NOT(ISNUMBER(E183)),"CHECK AMOUNT",IF(E183&lt;=0,"AMOUNT &gt; 0",IF(B183&gt;'Start Here'!$D$10,"FUTURE DATE",IF(COUNTIFS(Bills!$B$9:$B$38,C183,Bills!$C$9:$C$38,"&lt;&gt;")=0,"UNKNOWN ID","OK")))))))))</x:f>
      </x:c>
    </x:row>
    <x:row r="184" ht="24.75" customHeight="1">
      <x:c r="B184" s="62"/>
      <x:c r="C184" s="51"/>
      <x:c r="D184" s="51"/>
      <x:c r="E184" s="54"/>
      <x:c r="F184" s="25"/>
      <x:c r="G184" s="23" t="str">
        <x:f>IF(COUNTA(B184:F184)=0,"",IF(OR(B184="",C184="",D184="",E184=""),"CHECK ENTRY",IF(NOT(ISNUMBER(B184)),"CHECK DATE",IF(OR(B184&lt;DATE(1900,1,1),B184&gt;DATE(2100,12,31),B184&lt;&gt;INT(B184)),"CHECK DATE",IF(NOT(OR(D184="Deposit",D184="Withdrawal")),"CHECK TYPE",IF(NOT(ISNUMBER(E184)),"CHECK AMOUNT",IF(E184&lt;=0,"AMOUNT &gt; 0",IF(B184&gt;'Start Here'!$D$10,"FUTURE DATE",IF(COUNTIFS(Bills!$B$9:$B$38,C184,Bills!$C$9:$C$38,"&lt;&gt;")=0,"UNKNOWN ID","OK")))))))))</x:f>
      </x:c>
    </x:row>
    <x:row r="185" ht="24.75" customHeight="1">
      <x:c r="B185" s="62"/>
      <x:c r="C185" s="51"/>
      <x:c r="D185" s="51"/>
      <x:c r="E185" s="54"/>
      <x:c r="F185" s="25"/>
      <x:c r="G185" s="23" t="str">
        <x:f>IF(COUNTA(B185:F185)=0,"",IF(OR(B185="",C185="",D185="",E185=""),"CHECK ENTRY",IF(NOT(ISNUMBER(B185)),"CHECK DATE",IF(OR(B185&lt;DATE(1900,1,1),B185&gt;DATE(2100,12,31),B185&lt;&gt;INT(B185)),"CHECK DATE",IF(NOT(OR(D185="Deposit",D185="Withdrawal")),"CHECK TYPE",IF(NOT(ISNUMBER(E185)),"CHECK AMOUNT",IF(E185&lt;=0,"AMOUNT &gt; 0",IF(B185&gt;'Start Here'!$D$10,"FUTURE DATE",IF(COUNTIFS(Bills!$B$9:$B$38,C185,Bills!$C$9:$C$38,"&lt;&gt;")=0,"UNKNOWN ID","OK")))))))))</x:f>
      </x:c>
    </x:row>
    <x:row r="186" ht="24.75" customHeight="1">
      <x:c r="B186" s="62"/>
      <x:c r="C186" s="51"/>
      <x:c r="D186" s="51"/>
      <x:c r="E186" s="54"/>
      <x:c r="F186" s="25"/>
      <x:c r="G186" s="23" t="str">
        <x:f>IF(COUNTA(B186:F186)=0,"",IF(OR(B186="",C186="",D186="",E186=""),"CHECK ENTRY",IF(NOT(ISNUMBER(B186)),"CHECK DATE",IF(OR(B186&lt;DATE(1900,1,1),B186&gt;DATE(2100,12,31),B186&lt;&gt;INT(B186)),"CHECK DATE",IF(NOT(OR(D186="Deposit",D186="Withdrawal")),"CHECK TYPE",IF(NOT(ISNUMBER(E186)),"CHECK AMOUNT",IF(E186&lt;=0,"AMOUNT &gt; 0",IF(B186&gt;'Start Here'!$D$10,"FUTURE DATE",IF(COUNTIFS(Bills!$B$9:$B$38,C186,Bills!$C$9:$C$38,"&lt;&gt;")=0,"UNKNOWN ID","OK")))))))))</x:f>
      </x:c>
    </x:row>
    <x:row r="187" ht="24.75" customHeight="1">
      <x:c r="B187" s="62"/>
      <x:c r="C187" s="51"/>
      <x:c r="D187" s="51"/>
      <x:c r="E187" s="54"/>
      <x:c r="F187" s="25"/>
      <x:c r="G187" s="23" t="str">
        <x:f>IF(COUNTA(B187:F187)=0,"",IF(OR(B187="",C187="",D187="",E187=""),"CHECK ENTRY",IF(NOT(ISNUMBER(B187)),"CHECK DATE",IF(OR(B187&lt;DATE(1900,1,1),B187&gt;DATE(2100,12,31),B187&lt;&gt;INT(B187)),"CHECK DATE",IF(NOT(OR(D187="Deposit",D187="Withdrawal")),"CHECK TYPE",IF(NOT(ISNUMBER(E187)),"CHECK AMOUNT",IF(E187&lt;=0,"AMOUNT &gt; 0",IF(B187&gt;'Start Here'!$D$10,"FUTURE DATE",IF(COUNTIFS(Bills!$B$9:$B$38,C187,Bills!$C$9:$C$38,"&lt;&gt;")=0,"UNKNOWN ID","OK")))))))))</x:f>
      </x:c>
    </x:row>
    <x:row r="188" ht="24.75" customHeight="1">
      <x:c r="B188" s="81"/>
      <x:c r="C188" s="80"/>
      <x:c r="D188" s="80"/>
      <x:c r="E188" s="77"/>
      <x:c r="F188" s="78"/>
      <x:c r="G188" s="74" t="str">
        <x:f>IF(COUNTA(B188:F188)=0,"",IF(OR(B188="",C188="",D188="",E188=""),"CHECK ENTRY",IF(NOT(ISNUMBER(B188)),"CHECK DATE",IF(OR(B188&lt;DATE(1900,1,1),B188&gt;DATE(2100,12,31),B188&lt;&gt;INT(B188)),"CHECK DATE",IF(NOT(OR(D188="Deposit",D188="Withdrawal")),"CHECK TYPE",IF(NOT(ISNUMBER(E188)),"CHECK AMOUNT",IF(E188&lt;=0,"AMOUNT &gt; 0",IF(B188&gt;'Start Here'!$D$10,"FUTURE DATE",IF(COUNTIFS(Bills!$B$9:$B$38,C188,Bills!$C$9:$C$38,"&lt;&gt;")=0,"UNKNOWN ID","OK")))))))))</x:f>
      </x:c>
    </x:row>
    <x:row r="189" ht="24.75" customHeight="1">
      <x:c r="B189" s="62"/>
      <x:c r="C189" s="51"/>
      <x:c r="D189" s="51"/>
      <x:c r="E189" s="54"/>
      <x:c r="F189" s="25"/>
      <x:c r="G189" s="23" t="str">
        <x:f>IF(COUNTA(B189:F189)=0,"",IF(OR(B189="",C189="",D189="",E189=""),"CHECK ENTRY",IF(NOT(ISNUMBER(B189)),"CHECK DATE",IF(OR(B189&lt;DATE(1900,1,1),B189&gt;DATE(2100,12,31),B189&lt;&gt;INT(B189)),"CHECK DATE",IF(NOT(OR(D189="Deposit",D189="Withdrawal")),"CHECK TYPE",IF(NOT(ISNUMBER(E189)),"CHECK AMOUNT",IF(E189&lt;=0,"AMOUNT &gt; 0",IF(B189&gt;'Start Here'!$D$10,"FUTURE DATE",IF(COUNTIFS(Bills!$B$9:$B$38,C189,Bills!$C$9:$C$38,"&lt;&gt;")=0,"UNKNOWN ID","OK")))))))))</x:f>
      </x:c>
    </x:row>
    <x:row r="190" ht="24.75" customHeight="1">
      <x:c r="B190" s="62"/>
      <x:c r="C190" s="51"/>
      <x:c r="D190" s="51"/>
      <x:c r="E190" s="54"/>
      <x:c r="F190" s="25"/>
      <x:c r="G190" s="23" t="str">
        <x:f>IF(COUNTA(B190:F190)=0,"",IF(OR(B190="",C190="",D190="",E190=""),"CHECK ENTRY",IF(NOT(ISNUMBER(B190)),"CHECK DATE",IF(OR(B190&lt;DATE(1900,1,1),B190&gt;DATE(2100,12,31),B190&lt;&gt;INT(B190)),"CHECK DATE",IF(NOT(OR(D190="Deposit",D190="Withdrawal")),"CHECK TYPE",IF(NOT(ISNUMBER(E190)),"CHECK AMOUNT",IF(E190&lt;=0,"AMOUNT &gt; 0",IF(B190&gt;'Start Here'!$D$10,"FUTURE DATE",IF(COUNTIFS(Bills!$B$9:$B$38,C190,Bills!$C$9:$C$38,"&lt;&gt;")=0,"UNKNOWN ID","OK")))))))))</x:f>
      </x:c>
    </x:row>
    <x:row r="191" ht="24.75" customHeight="1">
      <x:c r="B191" s="62"/>
      <x:c r="C191" s="51"/>
      <x:c r="D191" s="51"/>
      <x:c r="E191" s="54"/>
      <x:c r="F191" s="25"/>
      <x:c r="G191" s="23" t="str">
        <x:f>IF(COUNTA(B191:F191)=0,"",IF(OR(B191="",C191="",D191="",E191=""),"CHECK ENTRY",IF(NOT(ISNUMBER(B191)),"CHECK DATE",IF(OR(B191&lt;DATE(1900,1,1),B191&gt;DATE(2100,12,31),B191&lt;&gt;INT(B191)),"CHECK DATE",IF(NOT(OR(D191="Deposit",D191="Withdrawal")),"CHECK TYPE",IF(NOT(ISNUMBER(E191)),"CHECK AMOUNT",IF(E191&lt;=0,"AMOUNT &gt; 0",IF(B191&gt;'Start Here'!$D$10,"FUTURE DATE",IF(COUNTIFS(Bills!$B$9:$B$38,C191,Bills!$C$9:$C$38,"&lt;&gt;")=0,"UNKNOWN ID","OK")))))))))</x:f>
      </x:c>
    </x:row>
    <x:row r="192" ht="24.75" customHeight="1">
      <x:c r="B192" s="62"/>
      <x:c r="C192" s="51"/>
      <x:c r="D192" s="51"/>
      <x:c r="E192" s="54"/>
      <x:c r="F192" s="25"/>
      <x:c r="G192" s="23" t="str">
        <x:f>IF(COUNTA(B192:F192)=0,"",IF(OR(B192="",C192="",D192="",E192=""),"CHECK ENTRY",IF(NOT(ISNUMBER(B192)),"CHECK DATE",IF(OR(B192&lt;DATE(1900,1,1),B192&gt;DATE(2100,12,31),B192&lt;&gt;INT(B192)),"CHECK DATE",IF(NOT(OR(D192="Deposit",D192="Withdrawal")),"CHECK TYPE",IF(NOT(ISNUMBER(E192)),"CHECK AMOUNT",IF(E192&lt;=0,"AMOUNT &gt; 0",IF(B192&gt;'Start Here'!$D$10,"FUTURE DATE",IF(COUNTIFS(Bills!$B$9:$B$38,C192,Bills!$C$9:$C$38,"&lt;&gt;")=0,"UNKNOWN ID","OK")))))))))</x:f>
      </x:c>
    </x:row>
    <x:row r="193" ht="24.75" customHeight="1">
      <x:c r="B193" s="62"/>
      <x:c r="C193" s="51"/>
      <x:c r="D193" s="51"/>
      <x:c r="E193" s="54"/>
      <x:c r="F193" s="25"/>
      <x:c r="G193" s="23" t="str">
        <x:f>IF(COUNTA(B193:F193)=0,"",IF(OR(B193="",C193="",D193="",E193=""),"CHECK ENTRY",IF(NOT(ISNUMBER(B193)),"CHECK DATE",IF(OR(B193&lt;DATE(1900,1,1),B193&gt;DATE(2100,12,31),B193&lt;&gt;INT(B193)),"CHECK DATE",IF(NOT(OR(D193="Deposit",D193="Withdrawal")),"CHECK TYPE",IF(NOT(ISNUMBER(E193)),"CHECK AMOUNT",IF(E193&lt;=0,"AMOUNT &gt; 0",IF(B193&gt;'Start Here'!$D$10,"FUTURE DATE",IF(COUNTIFS(Bills!$B$9:$B$38,C193,Bills!$C$9:$C$38,"&lt;&gt;")=0,"UNKNOWN ID","OK")))))))))</x:f>
      </x:c>
    </x:row>
    <x:row r="194" ht="24.75" customHeight="1">
      <x:c r="B194" s="62"/>
      <x:c r="C194" s="51"/>
      <x:c r="D194" s="51"/>
      <x:c r="E194" s="54"/>
      <x:c r="F194" s="25"/>
      <x:c r="G194" s="23" t="str">
        <x:f>IF(COUNTA(B194:F194)=0,"",IF(OR(B194="",C194="",D194="",E194=""),"CHECK ENTRY",IF(NOT(ISNUMBER(B194)),"CHECK DATE",IF(OR(B194&lt;DATE(1900,1,1),B194&gt;DATE(2100,12,31),B194&lt;&gt;INT(B194)),"CHECK DATE",IF(NOT(OR(D194="Deposit",D194="Withdrawal")),"CHECK TYPE",IF(NOT(ISNUMBER(E194)),"CHECK AMOUNT",IF(E194&lt;=0,"AMOUNT &gt; 0",IF(B194&gt;'Start Here'!$D$10,"FUTURE DATE",IF(COUNTIFS(Bills!$B$9:$B$38,C194,Bills!$C$9:$C$38,"&lt;&gt;")=0,"UNKNOWN ID","OK")))))))))</x:f>
      </x:c>
    </x:row>
    <x:row r="195" ht="24.75" customHeight="1">
      <x:c r="B195" s="62"/>
      <x:c r="C195" s="51"/>
      <x:c r="D195" s="51"/>
      <x:c r="E195" s="54"/>
      <x:c r="F195" s="25"/>
      <x:c r="G195" s="23" t="str">
        <x:f>IF(COUNTA(B195:F195)=0,"",IF(OR(B195="",C195="",D195="",E195=""),"CHECK ENTRY",IF(NOT(ISNUMBER(B195)),"CHECK DATE",IF(OR(B195&lt;DATE(1900,1,1),B195&gt;DATE(2100,12,31),B195&lt;&gt;INT(B195)),"CHECK DATE",IF(NOT(OR(D195="Deposit",D195="Withdrawal")),"CHECK TYPE",IF(NOT(ISNUMBER(E195)),"CHECK AMOUNT",IF(E195&lt;=0,"AMOUNT &gt; 0",IF(B195&gt;'Start Here'!$D$10,"FUTURE DATE",IF(COUNTIFS(Bills!$B$9:$B$38,C195,Bills!$C$9:$C$38,"&lt;&gt;")=0,"UNKNOWN ID","OK")))))))))</x:f>
      </x:c>
    </x:row>
    <x:row r="196" ht="24.75" customHeight="1">
      <x:c r="B196" s="62"/>
      <x:c r="C196" s="51"/>
      <x:c r="D196" s="51"/>
      <x:c r="E196" s="54"/>
      <x:c r="F196" s="25"/>
      <x:c r="G196" s="23" t="str">
        <x:f>IF(COUNTA(B196:F196)=0,"",IF(OR(B196="",C196="",D196="",E196=""),"CHECK ENTRY",IF(NOT(ISNUMBER(B196)),"CHECK DATE",IF(OR(B196&lt;DATE(1900,1,1),B196&gt;DATE(2100,12,31),B196&lt;&gt;INT(B196)),"CHECK DATE",IF(NOT(OR(D196="Deposit",D196="Withdrawal")),"CHECK TYPE",IF(NOT(ISNUMBER(E196)),"CHECK AMOUNT",IF(E196&lt;=0,"AMOUNT &gt; 0",IF(B196&gt;'Start Here'!$D$10,"FUTURE DATE",IF(COUNTIFS(Bills!$B$9:$B$38,C196,Bills!$C$9:$C$38,"&lt;&gt;")=0,"UNKNOWN ID","OK")))))))))</x:f>
      </x:c>
    </x:row>
    <x:row r="197" ht="24.75" customHeight="1">
      <x:c r="B197" s="62"/>
      <x:c r="C197" s="51"/>
      <x:c r="D197" s="51"/>
      <x:c r="E197" s="54"/>
      <x:c r="F197" s="25"/>
      <x:c r="G197" s="23" t="str">
        <x:f>IF(COUNTA(B197:F197)=0,"",IF(OR(B197="",C197="",D197="",E197=""),"CHECK ENTRY",IF(NOT(ISNUMBER(B197)),"CHECK DATE",IF(OR(B197&lt;DATE(1900,1,1),B197&gt;DATE(2100,12,31),B197&lt;&gt;INT(B197)),"CHECK DATE",IF(NOT(OR(D197="Deposit",D197="Withdrawal")),"CHECK TYPE",IF(NOT(ISNUMBER(E197)),"CHECK AMOUNT",IF(E197&lt;=0,"AMOUNT &gt; 0",IF(B197&gt;'Start Here'!$D$10,"FUTURE DATE",IF(COUNTIFS(Bills!$B$9:$B$38,C197,Bills!$C$9:$C$38,"&lt;&gt;")=0,"UNKNOWN ID","OK")))))))))</x:f>
      </x:c>
    </x:row>
    <x:row r="198" ht="24.75" customHeight="1">
      <x:c r="B198" s="81"/>
      <x:c r="C198" s="80"/>
      <x:c r="D198" s="80"/>
      <x:c r="E198" s="77"/>
      <x:c r="F198" s="78"/>
      <x:c r="G198" s="74" t="str">
        <x:f>IF(COUNTA(B198:F198)=0,"",IF(OR(B198="",C198="",D198="",E198=""),"CHECK ENTRY",IF(NOT(ISNUMBER(B198)),"CHECK DATE",IF(OR(B198&lt;DATE(1900,1,1),B198&gt;DATE(2100,12,31),B198&lt;&gt;INT(B198)),"CHECK DATE",IF(NOT(OR(D198="Deposit",D198="Withdrawal")),"CHECK TYPE",IF(NOT(ISNUMBER(E198)),"CHECK AMOUNT",IF(E198&lt;=0,"AMOUNT &gt; 0",IF(B198&gt;'Start Here'!$D$10,"FUTURE DATE",IF(COUNTIFS(Bills!$B$9:$B$38,C198,Bills!$C$9:$C$38,"&lt;&gt;")=0,"UNKNOWN ID","OK")))))))))</x:f>
      </x:c>
    </x:row>
    <x:row r="199" ht="24.75" customHeight="1">
      <x:c r="B199" s="62"/>
      <x:c r="C199" s="51"/>
      <x:c r="D199" s="51"/>
      <x:c r="E199" s="54"/>
      <x:c r="F199" s="25"/>
      <x:c r="G199" s="23" t="str">
        <x:f>IF(COUNTA(B199:F199)=0,"",IF(OR(B199="",C199="",D199="",E199=""),"CHECK ENTRY",IF(NOT(ISNUMBER(B199)),"CHECK DATE",IF(OR(B199&lt;DATE(1900,1,1),B199&gt;DATE(2100,12,31),B199&lt;&gt;INT(B199)),"CHECK DATE",IF(NOT(OR(D199="Deposit",D199="Withdrawal")),"CHECK TYPE",IF(NOT(ISNUMBER(E199)),"CHECK AMOUNT",IF(E199&lt;=0,"AMOUNT &gt; 0",IF(B199&gt;'Start Here'!$D$10,"FUTURE DATE",IF(COUNTIFS(Bills!$B$9:$B$38,C199,Bills!$C$9:$C$38,"&lt;&gt;")=0,"UNKNOWN ID","OK")))))))))</x:f>
      </x:c>
    </x:row>
    <x:row r="200" ht="24.75" customHeight="1">
      <x:c r="B200" s="62"/>
      <x:c r="C200" s="51"/>
      <x:c r="D200" s="51"/>
      <x:c r="E200" s="54"/>
      <x:c r="F200" s="25"/>
      <x:c r="G200" s="23" t="str">
        <x:f>IF(COUNTA(B200:F200)=0,"",IF(OR(B200="",C200="",D200="",E200=""),"CHECK ENTRY",IF(NOT(ISNUMBER(B200)),"CHECK DATE",IF(OR(B200&lt;DATE(1900,1,1),B200&gt;DATE(2100,12,31),B200&lt;&gt;INT(B200)),"CHECK DATE",IF(NOT(OR(D200="Deposit",D200="Withdrawal")),"CHECK TYPE",IF(NOT(ISNUMBER(E200)),"CHECK AMOUNT",IF(E200&lt;=0,"AMOUNT &gt; 0",IF(B200&gt;'Start Here'!$D$10,"FUTURE DATE",IF(COUNTIFS(Bills!$B$9:$B$38,C200,Bills!$C$9:$C$38,"&lt;&gt;")=0,"UNKNOWN ID","OK")))))))))</x:f>
      </x:c>
    </x:row>
    <x:row r="201" ht="24.75" customHeight="1">
      <x:c r="B201" s="62"/>
      <x:c r="C201" s="51"/>
      <x:c r="D201" s="51"/>
      <x:c r="E201" s="54"/>
      <x:c r="F201" s="25"/>
      <x:c r="G201" s="23" t="str">
        <x:f>IF(COUNTA(B201:F201)=0,"",IF(OR(B201="",C201="",D201="",E201=""),"CHECK ENTRY",IF(NOT(ISNUMBER(B201)),"CHECK DATE",IF(OR(B201&lt;DATE(1900,1,1),B201&gt;DATE(2100,12,31),B201&lt;&gt;INT(B201)),"CHECK DATE",IF(NOT(OR(D201="Deposit",D201="Withdrawal")),"CHECK TYPE",IF(NOT(ISNUMBER(E201)),"CHECK AMOUNT",IF(E201&lt;=0,"AMOUNT &gt; 0",IF(B201&gt;'Start Here'!$D$10,"FUTURE DATE",IF(COUNTIFS(Bills!$B$9:$B$38,C201,Bills!$C$9:$C$38,"&lt;&gt;")=0,"UNKNOWN ID","OK")))))))))</x:f>
      </x:c>
    </x:row>
    <x:row r="202" ht="24.75" customHeight="1">
      <x:c r="B202" s="62"/>
      <x:c r="C202" s="51"/>
      <x:c r="D202" s="51"/>
      <x:c r="E202" s="54"/>
      <x:c r="F202" s="25"/>
      <x:c r="G202" s="23" t="str">
        <x:f>IF(COUNTA(B202:F202)=0,"",IF(OR(B202="",C202="",D202="",E202=""),"CHECK ENTRY",IF(NOT(ISNUMBER(B202)),"CHECK DATE",IF(OR(B202&lt;DATE(1900,1,1),B202&gt;DATE(2100,12,31),B202&lt;&gt;INT(B202)),"CHECK DATE",IF(NOT(OR(D202="Deposit",D202="Withdrawal")),"CHECK TYPE",IF(NOT(ISNUMBER(E202)),"CHECK AMOUNT",IF(E202&lt;=0,"AMOUNT &gt; 0",IF(B202&gt;'Start Here'!$D$10,"FUTURE DATE",IF(COUNTIFS(Bills!$B$9:$B$38,C202,Bills!$C$9:$C$38,"&lt;&gt;")=0,"UNKNOWN ID","OK")))))))))</x:f>
      </x:c>
    </x:row>
    <x:row r="203" ht="24.75" customHeight="1">
      <x:c r="B203" s="62"/>
      <x:c r="C203" s="51"/>
      <x:c r="D203" s="51"/>
      <x:c r="E203" s="54"/>
      <x:c r="F203" s="25"/>
      <x:c r="G203" s="23" t="str">
        <x:f>IF(COUNTA(B203:F203)=0,"",IF(OR(B203="",C203="",D203="",E203=""),"CHECK ENTRY",IF(NOT(ISNUMBER(B203)),"CHECK DATE",IF(OR(B203&lt;DATE(1900,1,1),B203&gt;DATE(2100,12,31),B203&lt;&gt;INT(B203)),"CHECK DATE",IF(NOT(OR(D203="Deposit",D203="Withdrawal")),"CHECK TYPE",IF(NOT(ISNUMBER(E203)),"CHECK AMOUNT",IF(E203&lt;=0,"AMOUNT &gt; 0",IF(B203&gt;'Start Here'!$D$10,"FUTURE DATE",IF(COUNTIFS(Bills!$B$9:$B$38,C203,Bills!$C$9:$C$38,"&lt;&gt;")=0,"UNKNOWN ID","OK")))))))))</x:f>
      </x:c>
    </x:row>
    <x:row r="204" ht="24.75" customHeight="1">
      <x:c r="B204" s="62"/>
      <x:c r="C204" s="51"/>
      <x:c r="D204" s="51"/>
      <x:c r="E204" s="54"/>
      <x:c r="F204" s="25"/>
      <x:c r="G204" s="23" t="str">
        <x:f>IF(COUNTA(B204:F204)=0,"",IF(OR(B204="",C204="",D204="",E204=""),"CHECK ENTRY",IF(NOT(ISNUMBER(B204)),"CHECK DATE",IF(OR(B204&lt;DATE(1900,1,1),B204&gt;DATE(2100,12,31),B204&lt;&gt;INT(B204)),"CHECK DATE",IF(NOT(OR(D204="Deposit",D204="Withdrawal")),"CHECK TYPE",IF(NOT(ISNUMBER(E204)),"CHECK AMOUNT",IF(E204&lt;=0,"AMOUNT &gt; 0",IF(B204&gt;'Start Here'!$D$10,"FUTURE DATE",IF(COUNTIFS(Bills!$B$9:$B$38,C204,Bills!$C$9:$C$38,"&lt;&gt;")=0,"UNKNOWN ID","OK")))))))))</x:f>
      </x:c>
    </x:row>
    <x:row r="205" ht="24.75" customHeight="1">
      <x:c r="B205" s="62"/>
      <x:c r="C205" s="51"/>
      <x:c r="D205" s="51"/>
      <x:c r="E205" s="54"/>
      <x:c r="F205" s="25"/>
      <x:c r="G205" s="23" t="str">
        <x:f>IF(COUNTA(B205:F205)=0,"",IF(OR(B205="",C205="",D205="",E205=""),"CHECK ENTRY",IF(NOT(ISNUMBER(B205)),"CHECK DATE",IF(OR(B205&lt;DATE(1900,1,1),B205&gt;DATE(2100,12,31),B205&lt;&gt;INT(B205)),"CHECK DATE",IF(NOT(OR(D205="Deposit",D205="Withdrawal")),"CHECK TYPE",IF(NOT(ISNUMBER(E205)),"CHECK AMOUNT",IF(E205&lt;=0,"AMOUNT &gt; 0",IF(B205&gt;'Start Here'!$D$10,"FUTURE DATE",IF(COUNTIFS(Bills!$B$9:$B$38,C205,Bills!$C$9:$C$38,"&lt;&gt;")=0,"UNKNOWN ID","OK")))))))))</x:f>
      </x:c>
    </x:row>
    <x:row r="206" ht="24.75" customHeight="1">
      <x:c r="B206" s="62"/>
      <x:c r="C206" s="51"/>
      <x:c r="D206" s="51"/>
      <x:c r="E206" s="54"/>
      <x:c r="F206" s="25"/>
      <x:c r="G206" s="23" t="str">
        <x:f>IF(COUNTA(B206:F206)=0,"",IF(OR(B206="",C206="",D206="",E206=""),"CHECK ENTRY",IF(NOT(ISNUMBER(B206)),"CHECK DATE",IF(OR(B206&lt;DATE(1900,1,1),B206&gt;DATE(2100,12,31),B206&lt;&gt;INT(B206)),"CHECK DATE",IF(NOT(OR(D206="Deposit",D206="Withdrawal")),"CHECK TYPE",IF(NOT(ISNUMBER(E206)),"CHECK AMOUNT",IF(E206&lt;=0,"AMOUNT &gt; 0",IF(B206&gt;'Start Here'!$D$10,"FUTURE DATE",IF(COUNTIFS(Bills!$B$9:$B$38,C206,Bills!$C$9:$C$38,"&lt;&gt;")=0,"UNKNOWN ID","OK")))))))))</x:f>
      </x:c>
    </x:row>
    <x:row r="207" ht="24.75" customHeight="1">
      <x:c r="B207" s="62"/>
      <x:c r="C207" s="51"/>
      <x:c r="D207" s="51"/>
      <x:c r="E207" s="54"/>
      <x:c r="F207" s="25"/>
      <x:c r="G207" s="23" t="str">
        <x:f>IF(COUNTA(B207:F207)=0,"",IF(OR(B207="",C207="",D207="",E207=""),"CHECK ENTRY",IF(NOT(ISNUMBER(B207)),"CHECK DATE",IF(OR(B207&lt;DATE(1900,1,1),B207&gt;DATE(2100,12,31),B207&lt;&gt;INT(B207)),"CHECK DATE",IF(NOT(OR(D207="Deposit",D207="Withdrawal")),"CHECK TYPE",IF(NOT(ISNUMBER(E207)),"CHECK AMOUNT",IF(E207&lt;=0,"AMOUNT &gt; 0",IF(B207&gt;'Start Here'!$D$10,"FUTURE DATE",IF(COUNTIFS(Bills!$B$9:$B$38,C207,Bills!$C$9:$C$38,"&lt;&gt;")=0,"UNKNOWN ID","OK")))))))))</x:f>
      </x:c>
    </x:row>
    <x:row r="208" ht="24.75" customHeight="1">
      <x:c r="B208" s="81"/>
      <x:c r="C208" s="80"/>
      <x:c r="D208" s="80"/>
      <x:c r="E208" s="77"/>
      <x:c r="F208" s="78"/>
      <x:c r="G208" s="74" t="str">
        <x:f>IF(COUNTA(B208:F208)=0,"",IF(OR(B208="",C208="",D208="",E208=""),"CHECK ENTRY",IF(NOT(ISNUMBER(B208)),"CHECK DATE",IF(OR(B208&lt;DATE(1900,1,1),B208&gt;DATE(2100,12,31),B208&lt;&gt;INT(B208)),"CHECK DATE",IF(NOT(OR(D208="Deposit",D208="Withdrawal")),"CHECK TYPE",IF(NOT(ISNUMBER(E208)),"CHECK AMOUNT",IF(E208&lt;=0,"AMOUNT &gt; 0",IF(B208&gt;'Start Here'!$D$10,"FUTURE DATE",IF(COUNTIFS(Bills!$B$9:$B$38,C208,Bills!$C$9:$C$38,"&lt;&gt;")=0,"UNKNOWN ID","OK")))))))))</x:f>
      </x:c>
    </x:row>
    <x:row r="209" ht="24.75" customHeight="1">
      <x:c r="B209" s="62"/>
      <x:c r="C209" s="51"/>
      <x:c r="D209" s="51"/>
      <x:c r="E209" s="54"/>
      <x:c r="F209" s="25"/>
      <x:c r="G209" s="23" t="str">
        <x:f>IF(COUNTA(B209:F209)=0,"",IF(OR(B209="",C209="",D209="",E209=""),"CHECK ENTRY",IF(NOT(ISNUMBER(B209)),"CHECK DATE",IF(OR(B209&lt;DATE(1900,1,1),B209&gt;DATE(2100,12,31),B209&lt;&gt;INT(B209)),"CHECK DATE",IF(NOT(OR(D209="Deposit",D209="Withdrawal")),"CHECK TYPE",IF(NOT(ISNUMBER(E209)),"CHECK AMOUNT",IF(E209&lt;=0,"AMOUNT &gt; 0",IF(B209&gt;'Start Here'!$D$10,"FUTURE DATE",IF(COUNTIFS(Bills!$B$9:$B$38,C209,Bills!$C$9:$C$38,"&lt;&gt;")=0,"UNKNOWN ID","OK")))))))))</x:f>
      </x:c>
    </x:row>
    <x:row r="210" ht="24.75" customHeight="1">
      <x:c r="B210" s="62"/>
      <x:c r="C210" s="51"/>
      <x:c r="D210" s="51"/>
      <x:c r="E210" s="54"/>
      <x:c r="F210" s="25"/>
      <x:c r="G210" s="23" t="str">
        <x:f>IF(COUNTA(B210:F210)=0,"",IF(OR(B210="",C210="",D210="",E210=""),"CHECK ENTRY",IF(NOT(ISNUMBER(B210)),"CHECK DATE",IF(OR(B210&lt;DATE(1900,1,1),B210&gt;DATE(2100,12,31),B210&lt;&gt;INT(B210)),"CHECK DATE",IF(NOT(OR(D210="Deposit",D210="Withdrawal")),"CHECK TYPE",IF(NOT(ISNUMBER(E210)),"CHECK AMOUNT",IF(E210&lt;=0,"AMOUNT &gt; 0",IF(B210&gt;'Start Here'!$D$10,"FUTURE DATE",IF(COUNTIFS(Bills!$B$9:$B$38,C210,Bills!$C$9:$C$38,"&lt;&gt;")=0,"UNKNOWN ID","OK")))))))))</x:f>
      </x:c>
    </x:row>
    <x:row r="211" ht="24.75" customHeight="1">
      <x:c r="B211" s="62"/>
      <x:c r="C211" s="51"/>
      <x:c r="D211" s="51"/>
      <x:c r="E211" s="54"/>
      <x:c r="F211" s="25"/>
      <x:c r="G211" s="23" t="str">
        <x:f>IF(COUNTA(B211:F211)=0,"",IF(OR(B211="",C211="",D211="",E211=""),"CHECK ENTRY",IF(NOT(ISNUMBER(B211)),"CHECK DATE",IF(OR(B211&lt;DATE(1900,1,1),B211&gt;DATE(2100,12,31),B211&lt;&gt;INT(B211)),"CHECK DATE",IF(NOT(OR(D211="Deposit",D211="Withdrawal")),"CHECK TYPE",IF(NOT(ISNUMBER(E211)),"CHECK AMOUNT",IF(E211&lt;=0,"AMOUNT &gt; 0",IF(B211&gt;'Start Here'!$D$10,"FUTURE DATE",IF(COUNTIFS(Bills!$B$9:$B$38,C211,Bills!$C$9:$C$38,"&lt;&gt;")=0,"UNKNOWN ID","OK")))))))))</x:f>
      </x:c>
    </x:row>
    <x:row r="212" ht="24.75" customHeight="1">
      <x:c r="B212" s="62"/>
      <x:c r="C212" s="51"/>
      <x:c r="D212" s="51"/>
      <x:c r="E212" s="54"/>
      <x:c r="F212" s="25"/>
      <x:c r="G212" s="23" t="str">
        <x:f>IF(COUNTA(B212:F212)=0,"",IF(OR(B212="",C212="",D212="",E212=""),"CHECK ENTRY",IF(NOT(ISNUMBER(B212)),"CHECK DATE",IF(OR(B212&lt;DATE(1900,1,1),B212&gt;DATE(2100,12,31),B212&lt;&gt;INT(B212)),"CHECK DATE",IF(NOT(OR(D212="Deposit",D212="Withdrawal")),"CHECK TYPE",IF(NOT(ISNUMBER(E212)),"CHECK AMOUNT",IF(E212&lt;=0,"AMOUNT &gt; 0",IF(B212&gt;'Start Here'!$D$10,"FUTURE DATE",IF(COUNTIFS(Bills!$B$9:$B$38,C212,Bills!$C$9:$C$38,"&lt;&gt;")=0,"UNKNOWN ID","OK")))))))))</x:f>
      </x:c>
    </x:row>
    <x:row r="213" ht="24.75" customHeight="1">
      <x:c r="B213" s="62"/>
      <x:c r="C213" s="51"/>
      <x:c r="D213" s="51"/>
      <x:c r="E213" s="54"/>
      <x:c r="F213" s="25"/>
      <x:c r="G213" s="23" t="str">
        <x:f>IF(COUNTA(B213:F213)=0,"",IF(OR(B213="",C213="",D213="",E213=""),"CHECK ENTRY",IF(NOT(ISNUMBER(B213)),"CHECK DATE",IF(OR(B213&lt;DATE(1900,1,1),B213&gt;DATE(2100,12,31),B213&lt;&gt;INT(B213)),"CHECK DATE",IF(NOT(OR(D213="Deposit",D213="Withdrawal")),"CHECK TYPE",IF(NOT(ISNUMBER(E213)),"CHECK AMOUNT",IF(E213&lt;=0,"AMOUNT &gt; 0",IF(B213&gt;'Start Here'!$D$10,"FUTURE DATE",IF(COUNTIFS(Bills!$B$9:$B$38,C213,Bills!$C$9:$C$38,"&lt;&gt;")=0,"UNKNOWN ID","OK")))))))))</x:f>
      </x:c>
    </x:row>
    <x:row r="214" ht="24.75" customHeight="1">
      <x:c r="B214" s="62"/>
      <x:c r="C214" s="51"/>
      <x:c r="D214" s="51"/>
      <x:c r="E214" s="54"/>
      <x:c r="F214" s="25"/>
      <x:c r="G214" s="23" t="str">
        <x:f>IF(COUNTA(B214:F214)=0,"",IF(OR(B214="",C214="",D214="",E214=""),"CHECK ENTRY",IF(NOT(ISNUMBER(B214)),"CHECK DATE",IF(OR(B214&lt;DATE(1900,1,1),B214&gt;DATE(2100,12,31),B214&lt;&gt;INT(B214)),"CHECK DATE",IF(NOT(OR(D214="Deposit",D214="Withdrawal")),"CHECK TYPE",IF(NOT(ISNUMBER(E214)),"CHECK AMOUNT",IF(E214&lt;=0,"AMOUNT &gt; 0",IF(B214&gt;'Start Here'!$D$10,"FUTURE DATE",IF(COUNTIFS(Bills!$B$9:$B$38,C214,Bills!$C$9:$C$38,"&lt;&gt;")=0,"UNKNOWN ID","OK")))))))))</x:f>
      </x:c>
    </x:row>
    <x:row r="215" ht="24.75" customHeight="1">
      <x:c r="B215" s="62"/>
      <x:c r="C215" s="51"/>
      <x:c r="D215" s="51"/>
      <x:c r="E215" s="54"/>
      <x:c r="F215" s="25"/>
      <x:c r="G215" s="23" t="str">
        <x:f>IF(COUNTA(B215:F215)=0,"",IF(OR(B215="",C215="",D215="",E215=""),"CHECK ENTRY",IF(NOT(ISNUMBER(B215)),"CHECK DATE",IF(OR(B215&lt;DATE(1900,1,1),B215&gt;DATE(2100,12,31),B215&lt;&gt;INT(B215)),"CHECK DATE",IF(NOT(OR(D215="Deposit",D215="Withdrawal")),"CHECK TYPE",IF(NOT(ISNUMBER(E215)),"CHECK AMOUNT",IF(E215&lt;=0,"AMOUNT &gt; 0",IF(B215&gt;'Start Here'!$D$10,"FUTURE DATE",IF(COUNTIFS(Bills!$B$9:$B$38,C215,Bills!$C$9:$C$38,"&lt;&gt;")=0,"UNKNOWN ID","OK")))))))))</x:f>
      </x:c>
    </x:row>
    <x:row r="216" ht="24.75" customHeight="1">
      <x:c r="B216" s="62"/>
      <x:c r="C216" s="51"/>
      <x:c r="D216" s="51"/>
      <x:c r="E216" s="54"/>
      <x:c r="F216" s="25"/>
      <x:c r="G216" s="23" t="str">
        <x:f>IF(COUNTA(B216:F216)=0,"",IF(OR(B216="",C216="",D216="",E216=""),"CHECK ENTRY",IF(NOT(ISNUMBER(B216)),"CHECK DATE",IF(OR(B216&lt;DATE(1900,1,1),B216&gt;DATE(2100,12,31),B216&lt;&gt;INT(B216)),"CHECK DATE",IF(NOT(OR(D216="Deposit",D216="Withdrawal")),"CHECK TYPE",IF(NOT(ISNUMBER(E216)),"CHECK AMOUNT",IF(E216&lt;=0,"AMOUNT &gt; 0",IF(B216&gt;'Start Here'!$D$10,"FUTURE DATE",IF(COUNTIFS(Bills!$B$9:$B$38,C216,Bills!$C$9:$C$38,"&lt;&gt;")=0,"UNKNOWN ID","OK")))))))))</x:f>
      </x:c>
    </x:row>
    <x:row r="217" ht="24.75" customHeight="1">
      <x:c r="B217" s="62"/>
      <x:c r="C217" s="51"/>
      <x:c r="D217" s="51"/>
      <x:c r="E217" s="54"/>
      <x:c r="F217" s="25"/>
      <x:c r="G217" s="23" t="str">
        <x:f>IF(COUNTA(B217:F217)=0,"",IF(OR(B217="",C217="",D217="",E217=""),"CHECK ENTRY",IF(NOT(ISNUMBER(B217)),"CHECK DATE",IF(OR(B217&lt;DATE(1900,1,1),B217&gt;DATE(2100,12,31),B217&lt;&gt;INT(B217)),"CHECK DATE",IF(NOT(OR(D217="Deposit",D217="Withdrawal")),"CHECK TYPE",IF(NOT(ISNUMBER(E217)),"CHECK AMOUNT",IF(E217&lt;=0,"AMOUNT &gt; 0",IF(B217&gt;'Start Here'!$D$10,"FUTURE DATE",IF(COUNTIFS(Bills!$B$9:$B$38,C217,Bills!$C$9:$C$38,"&lt;&gt;")=0,"UNKNOWN ID","OK")))))))))</x:f>
      </x:c>
    </x:row>
    <x:row r="218" ht="24.75" customHeight="1">
      <x:c r="B218" s="81"/>
      <x:c r="C218" s="80"/>
      <x:c r="D218" s="80"/>
      <x:c r="E218" s="77"/>
      <x:c r="F218" s="78"/>
      <x:c r="G218" s="74" t="str">
        <x:f>IF(COUNTA(B218:F218)=0,"",IF(OR(B218="",C218="",D218="",E218=""),"CHECK ENTRY",IF(NOT(ISNUMBER(B218)),"CHECK DATE",IF(OR(B218&lt;DATE(1900,1,1),B218&gt;DATE(2100,12,31),B218&lt;&gt;INT(B218)),"CHECK DATE",IF(NOT(OR(D218="Deposit",D218="Withdrawal")),"CHECK TYPE",IF(NOT(ISNUMBER(E218)),"CHECK AMOUNT",IF(E218&lt;=0,"AMOUNT &gt; 0",IF(B218&gt;'Start Here'!$D$10,"FUTURE DATE",IF(COUNTIFS(Bills!$B$9:$B$38,C218,Bills!$C$9:$C$38,"&lt;&gt;")=0,"UNKNOWN ID","OK")))))))))</x:f>
      </x:c>
    </x:row>
    <x:row r="219" ht="24.75" customHeight="1">
      <x:c r="B219" s="62"/>
      <x:c r="C219" s="51"/>
      <x:c r="D219" s="51"/>
      <x:c r="E219" s="54"/>
      <x:c r="F219" s="25"/>
      <x:c r="G219" s="23" t="str">
        <x:f>IF(COUNTA(B219:F219)=0,"",IF(OR(B219="",C219="",D219="",E219=""),"CHECK ENTRY",IF(NOT(ISNUMBER(B219)),"CHECK DATE",IF(OR(B219&lt;DATE(1900,1,1),B219&gt;DATE(2100,12,31),B219&lt;&gt;INT(B219)),"CHECK DATE",IF(NOT(OR(D219="Deposit",D219="Withdrawal")),"CHECK TYPE",IF(NOT(ISNUMBER(E219)),"CHECK AMOUNT",IF(E219&lt;=0,"AMOUNT &gt; 0",IF(B219&gt;'Start Here'!$D$10,"FUTURE DATE",IF(COUNTIFS(Bills!$B$9:$B$38,C219,Bills!$C$9:$C$38,"&lt;&gt;")=0,"UNKNOWN ID","OK")))))))))</x:f>
      </x:c>
    </x:row>
    <x:row r="220" ht="24.75" customHeight="1">
      <x:c r="B220" s="62"/>
      <x:c r="C220" s="51"/>
      <x:c r="D220" s="51"/>
      <x:c r="E220" s="54"/>
      <x:c r="F220" s="25"/>
      <x:c r="G220" s="23" t="str">
        <x:f>IF(COUNTA(B220:F220)=0,"",IF(OR(B220="",C220="",D220="",E220=""),"CHECK ENTRY",IF(NOT(ISNUMBER(B220)),"CHECK DATE",IF(OR(B220&lt;DATE(1900,1,1),B220&gt;DATE(2100,12,31),B220&lt;&gt;INT(B220)),"CHECK DATE",IF(NOT(OR(D220="Deposit",D220="Withdrawal")),"CHECK TYPE",IF(NOT(ISNUMBER(E220)),"CHECK AMOUNT",IF(E220&lt;=0,"AMOUNT &gt; 0",IF(B220&gt;'Start Here'!$D$10,"FUTURE DATE",IF(COUNTIFS(Bills!$B$9:$B$38,C220,Bills!$C$9:$C$38,"&lt;&gt;")=0,"UNKNOWN ID","OK")))))))))</x:f>
      </x:c>
    </x:row>
    <x:row r="221" ht="24.75" customHeight="1">
      <x:c r="B221" s="62"/>
      <x:c r="C221" s="51"/>
      <x:c r="D221" s="51"/>
      <x:c r="E221" s="54"/>
      <x:c r="F221" s="25"/>
      <x:c r="G221" s="23" t="str">
        <x:f>IF(COUNTA(B221:F221)=0,"",IF(OR(B221="",C221="",D221="",E221=""),"CHECK ENTRY",IF(NOT(ISNUMBER(B221)),"CHECK DATE",IF(OR(B221&lt;DATE(1900,1,1),B221&gt;DATE(2100,12,31),B221&lt;&gt;INT(B221)),"CHECK DATE",IF(NOT(OR(D221="Deposit",D221="Withdrawal")),"CHECK TYPE",IF(NOT(ISNUMBER(E221)),"CHECK AMOUNT",IF(E221&lt;=0,"AMOUNT &gt; 0",IF(B221&gt;'Start Here'!$D$10,"FUTURE DATE",IF(COUNTIFS(Bills!$B$9:$B$38,C221,Bills!$C$9:$C$38,"&lt;&gt;")=0,"UNKNOWN ID","OK")))))))))</x:f>
      </x:c>
    </x:row>
    <x:row r="222" ht="24.75" customHeight="1">
      <x:c r="B222" s="62"/>
      <x:c r="C222" s="51"/>
      <x:c r="D222" s="51"/>
      <x:c r="E222" s="54"/>
      <x:c r="F222" s="25"/>
      <x:c r="G222" s="23" t="str">
        <x:f>IF(COUNTA(B222:F222)=0,"",IF(OR(B222="",C222="",D222="",E222=""),"CHECK ENTRY",IF(NOT(ISNUMBER(B222)),"CHECK DATE",IF(OR(B222&lt;DATE(1900,1,1),B222&gt;DATE(2100,12,31),B222&lt;&gt;INT(B222)),"CHECK DATE",IF(NOT(OR(D222="Deposit",D222="Withdrawal")),"CHECK TYPE",IF(NOT(ISNUMBER(E222)),"CHECK AMOUNT",IF(E222&lt;=0,"AMOUNT &gt; 0",IF(B222&gt;'Start Here'!$D$10,"FUTURE DATE",IF(COUNTIFS(Bills!$B$9:$B$38,C222,Bills!$C$9:$C$38,"&lt;&gt;")=0,"UNKNOWN ID","OK")))))))))</x:f>
      </x:c>
    </x:row>
    <x:row r="223" ht="24.75" customHeight="1">
      <x:c r="B223" s="62"/>
      <x:c r="C223" s="51"/>
      <x:c r="D223" s="51"/>
      <x:c r="E223" s="54"/>
      <x:c r="F223" s="25"/>
      <x:c r="G223" s="23" t="str">
        <x:f>IF(COUNTA(B223:F223)=0,"",IF(OR(B223="",C223="",D223="",E223=""),"CHECK ENTRY",IF(NOT(ISNUMBER(B223)),"CHECK DATE",IF(OR(B223&lt;DATE(1900,1,1),B223&gt;DATE(2100,12,31),B223&lt;&gt;INT(B223)),"CHECK DATE",IF(NOT(OR(D223="Deposit",D223="Withdrawal")),"CHECK TYPE",IF(NOT(ISNUMBER(E223)),"CHECK AMOUNT",IF(E223&lt;=0,"AMOUNT &gt; 0",IF(B223&gt;'Start Here'!$D$10,"FUTURE DATE",IF(COUNTIFS(Bills!$B$9:$B$38,C223,Bills!$C$9:$C$38,"&lt;&gt;")=0,"UNKNOWN ID","OK")))))))))</x:f>
      </x:c>
    </x:row>
    <x:row r="224" ht="24.75" customHeight="1">
      <x:c r="B224" s="62"/>
      <x:c r="C224" s="51"/>
      <x:c r="D224" s="51"/>
      <x:c r="E224" s="54"/>
      <x:c r="F224" s="25"/>
      <x:c r="G224" s="23" t="str">
        <x:f>IF(COUNTA(B224:F224)=0,"",IF(OR(B224="",C224="",D224="",E224=""),"CHECK ENTRY",IF(NOT(ISNUMBER(B224)),"CHECK DATE",IF(OR(B224&lt;DATE(1900,1,1),B224&gt;DATE(2100,12,31),B224&lt;&gt;INT(B224)),"CHECK DATE",IF(NOT(OR(D224="Deposit",D224="Withdrawal")),"CHECK TYPE",IF(NOT(ISNUMBER(E224)),"CHECK AMOUNT",IF(E224&lt;=0,"AMOUNT &gt; 0",IF(B224&gt;'Start Here'!$D$10,"FUTURE DATE",IF(COUNTIFS(Bills!$B$9:$B$38,C224,Bills!$C$9:$C$38,"&lt;&gt;")=0,"UNKNOWN ID","OK")))))))))</x:f>
      </x:c>
    </x:row>
    <x:row r="225" ht="24.75" customHeight="1">
      <x:c r="B225" s="62"/>
      <x:c r="C225" s="51"/>
      <x:c r="D225" s="51"/>
      <x:c r="E225" s="54"/>
      <x:c r="F225" s="25"/>
      <x:c r="G225" s="23" t="str">
        <x:f>IF(COUNTA(B225:F225)=0,"",IF(OR(B225="",C225="",D225="",E225=""),"CHECK ENTRY",IF(NOT(ISNUMBER(B225)),"CHECK DATE",IF(OR(B225&lt;DATE(1900,1,1),B225&gt;DATE(2100,12,31),B225&lt;&gt;INT(B225)),"CHECK DATE",IF(NOT(OR(D225="Deposit",D225="Withdrawal")),"CHECK TYPE",IF(NOT(ISNUMBER(E225)),"CHECK AMOUNT",IF(E225&lt;=0,"AMOUNT &gt; 0",IF(B225&gt;'Start Here'!$D$10,"FUTURE DATE",IF(COUNTIFS(Bills!$B$9:$B$38,C225,Bills!$C$9:$C$38,"&lt;&gt;")=0,"UNKNOWN ID","OK")))))))))</x:f>
      </x:c>
    </x:row>
    <x:row r="226" ht="24.75" customHeight="1">
      <x:c r="B226" s="62"/>
      <x:c r="C226" s="51"/>
      <x:c r="D226" s="51"/>
      <x:c r="E226" s="54"/>
      <x:c r="F226" s="25"/>
      <x:c r="G226" s="23" t="str">
        <x:f>IF(COUNTA(B226:F226)=0,"",IF(OR(B226="",C226="",D226="",E226=""),"CHECK ENTRY",IF(NOT(ISNUMBER(B226)),"CHECK DATE",IF(OR(B226&lt;DATE(1900,1,1),B226&gt;DATE(2100,12,31),B226&lt;&gt;INT(B226)),"CHECK DATE",IF(NOT(OR(D226="Deposit",D226="Withdrawal")),"CHECK TYPE",IF(NOT(ISNUMBER(E226)),"CHECK AMOUNT",IF(E226&lt;=0,"AMOUNT &gt; 0",IF(B226&gt;'Start Here'!$D$10,"FUTURE DATE",IF(COUNTIFS(Bills!$B$9:$B$38,C226,Bills!$C$9:$C$38,"&lt;&gt;")=0,"UNKNOWN ID","OK")))))))))</x:f>
      </x:c>
    </x:row>
    <x:row r="227" ht="24.75" customHeight="1">
      <x:c r="B227" s="62"/>
      <x:c r="C227" s="51"/>
      <x:c r="D227" s="51"/>
      <x:c r="E227" s="54"/>
      <x:c r="F227" s="25"/>
      <x:c r="G227" s="23" t="str">
        <x:f>IF(COUNTA(B227:F227)=0,"",IF(OR(B227="",C227="",D227="",E227=""),"CHECK ENTRY",IF(NOT(ISNUMBER(B227)),"CHECK DATE",IF(OR(B227&lt;DATE(1900,1,1),B227&gt;DATE(2100,12,31),B227&lt;&gt;INT(B227)),"CHECK DATE",IF(NOT(OR(D227="Deposit",D227="Withdrawal")),"CHECK TYPE",IF(NOT(ISNUMBER(E227)),"CHECK AMOUNT",IF(E227&lt;=0,"AMOUNT &gt; 0",IF(B227&gt;'Start Here'!$D$10,"FUTURE DATE",IF(COUNTIFS(Bills!$B$9:$B$38,C227,Bills!$C$9:$C$38,"&lt;&gt;")=0,"UNKNOWN ID","OK")))))))))</x:f>
      </x:c>
    </x:row>
    <x:row r="228" ht="24.75" customHeight="1">
      <x:c r="B228" s="81"/>
      <x:c r="C228" s="80"/>
      <x:c r="D228" s="80"/>
      <x:c r="E228" s="77"/>
      <x:c r="F228" s="78"/>
      <x:c r="G228" s="74" t="str">
        <x:f>IF(COUNTA(B228:F228)=0,"",IF(OR(B228="",C228="",D228="",E228=""),"CHECK ENTRY",IF(NOT(ISNUMBER(B228)),"CHECK DATE",IF(OR(B228&lt;DATE(1900,1,1),B228&gt;DATE(2100,12,31),B228&lt;&gt;INT(B228)),"CHECK DATE",IF(NOT(OR(D228="Deposit",D228="Withdrawal")),"CHECK TYPE",IF(NOT(ISNUMBER(E228)),"CHECK AMOUNT",IF(E228&lt;=0,"AMOUNT &gt; 0",IF(B228&gt;'Start Here'!$D$10,"FUTURE DATE",IF(COUNTIFS(Bills!$B$9:$B$38,C228,Bills!$C$9:$C$38,"&lt;&gt;")=0,"UNKNOWN ID","OK")))))))))</x:f>
      </x:c>
    </x:row>
    <x:row r="229" ht="24.75" customHeight="1">
      <x:c r="B229" s="62"/>
      <x:c r="C229" s="51"/>
      <x:c r="D229" s="51"/>
      <x:c r="E229" s="54"/>
      <x:c r="F229" s="25"/>
      <x:c r="G229" s="23" t="str">
        <x:f>IF(COUNTA(B229:F229)=0,"",IF(OR(B229="",C229="",D229="",E229=""),"CHECK ENTRY",IF(NOT(ISNUMBER(B229)),"CHECK DATE",IF(OR(B229&lt;DATE(1900,1,1),B229&gt;DATE(2100,12,31),B229&lt;&gt;INT(B229)),"CHECK DATE",IF(NOT(OR(D229="Deposit",D229="Withdrawal")),"CHECK TYPE",IF(NOT(ISNUMBER(E229)),"CHECK AMOUNT",IF(E229&lt;=0,"AMOUNT &gt; 0",IF(B229&gt;'Start Here'!$D$10,"FUTURE DATE",IF(COUNTIFS(Bills!$B$9:$B$38,C229,Bills!$C$9:$C$38,"&lt;&gt;")=0,"UNKNOWN ID","OK")))))))))</x:f>
      </x:c>
    </x:row>
    <x:row r="230" ht="24.75" customHeight="1">
      <x:c r="B230" s="62"/>
      <x:c r="C230" s="51"/>
      <x:c r="D230" s="51"/>
      <x:c r="E230" s="54"/>
      <x:c r="F230" s="25"/>
      <x:c r="G230" s="23" t="str">
        <x:f>IF(COUNTA(B230:F230)=0,"",IF(OR(B230="",C230="",D230="",E230=""),"CHECK ENTRY",IF(NOT(ISNUMBER(B230)),"CHECK DATE",IF(OR(B230&lt;DATE(1900,1,1),B230&gt;DATE(2100,12,31),B230&lt;&gt;INT(B230)),"CHECK DATE",IF(NOT(OR(D230="Deposit",D230="Withdrawal")),"CHECK TYPE",IF(NOT(ISNUMBER(E230)),"CHECK AMOUNT",IF(E230&lt;=0,"AMOUNT &gt; 0",IF(B230&gt;'Start Here'!$D$10,"FUTURE DATE",IF(COUNTIFS(Bills!$B$9:$B$38,C230,Bills!$C$9:$C$38,"&lt;&gt;")=0,"UNKNOWN ID","OK")))))))))</x:f>
      </x:c>
    </x:row>
    <x:row r="231" ht="24.75" customHeight="1">
      <x:c r="B231" s="62"/>
      <x:c r="C231" s="51"/>
      <x:c r="D231" s="51"/>
      <x:c r="E231" s="54"/>
      <x:c r="F231" s="25"/>
      <x:c r="G231" s="23" t="str">
        <x:f>IF(COUNTA(B231:F231)=0,"",IF(OR(B231="",C231="",D231="",E231=""),"CHECK ENTRY",IF(NOT(ISNUMBER(B231)),"CHECK DATE",IF(OR(B231&lt;DATE(1900,1,1),B231&gt;DATE(2100,12,31),B231&lt;&gt;INT(B231)),"CHECK DATE",IF(NOT(OR(D231="Deposit",D231="Withdrawal")),"CHECK TYPE",IF(NOT(ISNUMBER(E231)),"CHECK AMOUNT",IF(E231&lt;=0,"AMOUNT &gt; 0",IF(B231&gt;'Start Here'!$D$10,"FUTURE DATE",IF(COUNTIFS(Bills!$B$9:$B$38,C231,Bills!$C$9:$C$38,"&lt;&gt;")=0,"UNKNOWN ID","OK")))))))))</x:f>
      </x:c>
    </x:row>
    <x:row r="232" ht="24.75" customHeight="1">
      <x:c r="B232" s="62"/>
      <x:c r="C232" s="51"/>
      <x:c r="D232" s="51"/>
      <x:c r="E232" s="54"/>
      <x:c r="F232" s="25"/>
      <x:c r="G232" s="23" t="str">
        <x:f>IF(COUNTA(B232:F232)=0,"",IF(OR(B232="",C232="",D232="",E232=""),"CHECK ENTRY",IF(NOT(ISNUMBER(B232)),"CHECK DATE",IF(OR(B232&lt;DATE(1900,1,1),B232&gt;DATE(2100,12,31),B232&lt;&gt;INT(B232)),"CHECK DATE",IF(NOT(OR(D232="Deposit",D232="Withdrawal")),"CHECK TYPE",IF(NOT(ISNUMBER(E232)),"CHECK AMOUNT",IF(E232&lt;=0,"AMOUNT &gt; 0",IF(B232&gt;'Start Here'!$D$10,"FUTURE DATE",IF(COUNTIFS(Bills!$B$9:$B$38,C232,Bills!$C$9:$C$38,"&lt;&gt;")=0,"UNKNOWN ID","OK")))))))))</x:f>
      </x:c>
    </x:row>
    <x:row r="233" ht="24.75" customHeight="1">
      <x:c r="B233" s="62"/>
      <x:c r="C233" s="51"/>
      <x:c r="D233" s="51"/>
      <x:c r="E233" s="54"/>
      <x:c r="F233" s="25"/>
      <x:c r="G233" s="23" t="str">
        <x:f>IF(COUNTA(B233:F233)=0,"",IF(OR(B233="",C233="",D233="",E233=""),"CHECK ENTRY",IF(NOT(ISNUMBER(B233)),"CHECK DATE",IF(OR(B233&lt;DATE(1900,1,1),B233&gt;DATE(2100,12,31),B233&lt;&gt;INT(B233)),"CHECK DATE",IF(NOT(OR(D233="Deposit",D233="Withdrawal")),"CHECK TYPE",IF(NOT(ISNUMBER(E233)),"CHECK AMOUNT",IF(E233&lt;=0,"AMOUNT &gt; 0",IF(B233&gt;'Start Here'!$D$10,"FUTURE DATE",IF(COUNTIFS(Bills!$B$9:$B$38,C233,Bills!$C$9:$C$38,"&lt;&gt;")=0,"UNKNOWN ID","OK")))))))))</x:f>
      </x:c>
    </x:row>
    <x:row r="234" ht="24.75" customHeight="1">
      <x:c r="B234" s="62"/>
      <x:c r="C234" s="51"/>
      <x:c r="D234" s="51"/>
      <x:c r="E234" s="54"/>
      <x:c r="F234" s="25"/>
      <x:c r="G234" s="23" t="str">
        <x:f>IF(COUNTA(B234:F234)=0,"",IF(OR(B234="",C234="",D234="",E234=""),"CHECK ENTRY",IF(NOT(ISNUMBER(B234)),"CHECK DATE",IF(OR(B234&lt;DATE(1900,1,1),B234&gt;DATE(2100,12,31),B234&lt;&gt;INT(B234)),"CHECK DATE",IF(NOT(OR(D234="Deposit",D234="Withdrawal")),"CHECK TYPE",IF(NOT(ISNUMBER(E234)),"CHECK AMOUNT",IF(E234&lt;=0,"AMOUNT &gt; 0",IF(B234&gt;'Start Here'!$D$10,"FUTURE DATE",IF(COUNTIFS(Bills!$B$9:$B$38,C234,Bills!$C$9:$C$38,"&lt;&gt;")=0,"UNKNOWN ID","OK")))))))))</x:f>
      </x:c>
    </x:row>
    <x:row r="235" ht="24.75" customHeight="1">
      <x:c r="B235" s="62"/>
      <x:c r="C235" s="51"/>
      <x:c r="D235" s="51"/>
      <x:c r="E235" s="54"/>
      <x:c r="F235" s="25"/>
      <x:c r="G235" s="23" t="str">
        <x:f>IF(COUNTA(B235:F235)=0,"",IF(OR(B235="",C235="",D235="",E235=""),"CHECK ENTRY",IF(NOT(ISNUMBER(B235)),"CHECK DATE",IF(OR(B235&lt;DATE(1900,1,1),B235&gt;DATE(2100,12,31),B235&lt;&gt;INT(B235)),"CHECK DATE",IF(NOT(OR(D235="Deposit",D235="Withdrawal")),"CHECK TYPE",IF(NOT(ISNUMBER(E235)),"CHECK AMOUNT",IF(E235&lt;=0,"AMOUNT &gt; 0",IF(B235&gt;'Start Here'!$D$10,"FUTURE DATE",IF(COUNTIFS(Bills!$B$9:$B$38,C235,Bills!$C$9:$C$38,"&lt;&gt;")=0,"UNKNOWN ID","OK")))))))))</x:f>
      </x:c>
    </x:row>
    <x:row r="236" ht="24.75" customHeight="1">
      <x:c r="B236" s="62"/>
      <x:c r="C236" s="51"/>
      <x:c r="D236" s="51"/>
      <x:c r="E236" s="54"/>
      <x:c r="F236" s="25"/>
      <x:c r="G236" s="23" t="str">
        <x:f>IF(COUNTA(B236:F236)=0,"",IF(OR(B236="",C236="",D236="",E236=""),"CHECK ENTRY",IF(NOT(ISNUMBER(B236)),"CHECK DATE",IF(OR(B236&lt;DATE(1900,1,1),B236&gt;DATE(2100,12,31),B236&lt;&gt;INT(B236)),"CHECK DATE",IF(NOT(OR(D236="Deposit",D236="Withdrawal")),"CHECK TYPE",IF(NOT(ISNUMBER(E236)),"CHECK AMOUNT",IF(E236&lt;=0,"AMOUNT &gt; 0",IF(B236&gt;'Start Here'!$D$10,"FUTURE DATE",IF(COUNTIFS(Bills!$B$9:$B$38,C236,Bills!$C$9:$C$38,"&lt;&gt;")=0,"UNKNOWN ID","OK")))))))))</x:f>
      </x:c>
    </x:row>
    <x:row r="237" ht="24.75" customHeight="1">
      <x:c r="B237" s="62"/>
      <x:c r="C237" s="51"/>
      <x:c r="D237" s="51"/>
      <x:c r="E237" s="54"/>
      <x:c r="F237" s="25"/>
      <x:c r="G237" s="23" t="str">
        <x:f>IF(COUNTA(B237:F237)=0,"",IF(OR(B237="",C237="",D237="",E237=""),"CHECK ENTRY",IF(NOT(ISNUMBER(B237)),"CHECK DATE",IF(OR(B237&lt;DATE(1900,1,1),B237&gt;DATE(2100,12,31),B237&lt;&gt;INT(B237)),"CHECK DATE",IF(NOT(OR(D237="Deposit",D237="Withdrawal")),"CHECK TYPE",IF(NOT(ISNUMBER(E237)),"CHECK AMOUNT",IF(E237&lt;=0,"AMOUNT &gt; 0",IF(B237&gt;'Start Here'!$D$10,"FUTURE DATE",IF(COUNTIFS(Bills!$B$9:$B$38,C237,Bills!$C$9:$C$38,"&lt;&gt;")=0,"UNKNOWN ID","OK")))))))))</x:f>
      </x:c>
    </x:row>
    <x:row r="238" ht="24.75" customHeight="1">
      <x:c r="B238" s="81"/>
      <x:c r="C238" s="80"/>
      <x:c r="D238" s="80"/>
      <x:c r="E238" s="77"/>
      <x:c r="F238" s="78"/>
      <x:c r="G238" s="74" t="str">
        <x:f>IF(COUNTA(B238:F238)=0,"",IF(OR(B238="",C238="",D238="",E238=""),"CHECK ENTRY",IF(NOT(ISNUMBER(B238)),"CHECK DATE",IF(OR(B238&lt;DATE(1900,1,1),B238&gt;DATE(2100,12,31),B238&lt;&gt;INT(B238)),"CHECK DATE",IF(NOT(OR(D238="Deposit",D238="Withdrawal")),"CHECK TYPE",IF(NOT(ISNUMBER(E238)),"CHECK AMOUNT",IF(E238&lt;=0,"AMOUNT &gt; 0",IF(B238&gt;'Start Here'!$D$10,"FUTURE DATE",IF(COUNTIFS(Bills!$B$9:$B$38,C238,Bills!$C$9:$C$38,"&lt;&gt;")=0,"UNKNOWN ID","OK")))))))))</x:f>
      </x:c>
    </x:row>
    <x:row r="239" ht="24.75" customHeight="1">
      <x:c r="B239" s="62"/>
      <x:c r="C239" s="51"/>
      <x:c r="D239" s="51"/>
      <x:c r="E239" s="54"/>
      <x:c r="F239" s="25"/>
      <x:c r="G239" s="23" t="str">
        <x:f>IF(COUNTA(B239:F239)=0,"",IF(OR(B239="",C239="",D239="",E239=""),"CHECK ENTRY",IF(NOT(ISNUMBER(B239)),"CHECK DATE",IF(OR(B239&lt;DATE(1900,1,1),B239&gt;DATE(2100,12,31),B239&lt;&gt;INT(B239)),"CHECK DATE",IF(NOT(OR(D239="Deposit",D239="Withdrawal")),"CHECK TYPE",IF(NOT(ISNUMBER(E239)),"CHECK AMOUNT",IF(E239&lt;=0,"AMOUNT &gt; 0",IF(B239&gt;'Start Here'!$D$10,"FUTURE DATE",IF(COUNTIFS(Bills!$B$9:$B$38,C239,Bills!$C$9:$C$38,"&lt;&gt;")=0,"UNKNOWN ID","OK")))))))))</x:f>
      </x:c>
    </x:row>
    <x:row r="240" ht="24.75" customHeight="1">
      <x:c r="B240" s="62"/>
      <x:c r="C240" s="51"/>
      <x:c r="D240" s="51"/>
      <x:c r="E240" s="54"/>
      <x:c r="F240" s="25"/>
      <x:c r="G240" s="23" t="str">
        <x:f>IF(COUNTA(B240:F240)=0,"",IF(OR(B240="",C240="",D240="",E240=""),"CHECK ENTRY",IF(NOT(ISNUMBER(B240)),"CHECK DATE",IF(OR(B240&lt;DATE(1900,1,1),B240&gt;DATE(2100,12,31),B240&lt;&gt;INT(B240)),"CHECK DATE",IF(NOT(OR(D240="Deposit",D240="Withdrawal")),"CHECK TYPE",IF(NOT(ISNUMBER(E240)),"CHECK AMOUNT",IF(E240&lt;=0,"AMOUNT &gt; 0",IF(B240&gt;'Start Here'!$D$10,"FUTURE DATE",IF(COUNTIFS(Bills!$B$9:$B$38,C240,Bills!$C$9:$C$38,"&lt;&gt;")=0,"UNKNOWN ID","OK")))))))))</x:f>
      </x:c>
    </x:row>
    <x:row r="241" ht="24.75" customHeight="1">
      <x:c r="B241" s="62"/>
      <x:c r="C241" s="51"/>
      <x:c r="D241" s="51"/>
      <x:c r="E241" s="54"/>
      <x:c r="F241" s="25"/>
      <x:c r="G241" s="23" t="str">
        <x:f>IF(COUNTA(B241:F241)=0,"",IF(OR(B241="",C241="",D241="",E241=""),"CHECK ENTRY",IF(NOT(ISNUMBER(B241)),"CHECK DATE",IF(OR(B241&lt;DATE(1900,1,1),B241&gt;DATE(2100,12,31),B241&lt;&gt;INT(B241)),"CHECK DATE",IF(NOT(OR(D241="Deposit",D241="Withdrawal")),"CHECK TYPE",IF(NOT(ISNUMBER(E241)),"CHECK AMOUNT",IF(E241&lt;=0,"AMOUNT &gt; 0",IF(B241&gt;'Start Here'!$D$10,"FUTURE DATE",IF(COUNTIFS(Bills!$B$9:$B$38,C241,Bills!$C$9:$C$38,"&lt;&gt;")=0,"UNKNOWN ID","OK")))))))))</x:f>
      </x:c>
    </x:row>
    <x:row r="242" ht="24.75" customHeight="1">
      <x:c r="B242" s="62"/>
      <x:c r="C242" s="51"/>
      <x:c r="D242" s="51"/>
      <x:c r="E242" s="54"/>
      <x:c r="F242" s="25"/>
      <x:c r="G242" s="23" t="str">
        <x:f>IF(COUNTA(B242:F242)=0,"",IF(OR(B242="",C242="",D242="",E242=""),"CHECK ENTRY",IF(NOT(ISNUMBER(B242)),"CHECK DATE",IF(OR(B242&lt;DATE(1900,1,1),B242&gt;DATE(2100,12,31),B242&lt;&gt;INT(B242)),"CHECK DATE",IF(NOT(OR(D242="Deposit",D242="Withdrawal")),"CHECK TYPE",IF(NOT(ISNUMBER(E242)),"CHECK AMOUNT",IF(E242&lt;=0,"AMOUNT &gt; 0",IF(B242&gt;'Start Here'!$D$10,"FUTURE DATE",IF(COUNTIFS(Bills!$B$9:$B$38,C242,Bills!$C$9:$C$38,"&lt;&gt;")=0,"UNKNOWN ID","OK")))))))))</x:f>
      </x:c>
    </x:row>
    <x:row r="243" ht="24.75" customHeight="1">
      <x:c r="B243" s="62"/>
      <x:c r="C243" s="51"/>
      <x:c r="D243" s="51"/>
      <x:c r="E243" s="54"/>
      <x:c r="F243" s="25"/>
      <x:c r="G243" s="23" t="str">
        <x:f>IF(COUNTA(B243:F243)=0,"",IF(OR(B243="",C243="",D243="",E243=""),"CHECK ENTRY",IF(NOT(ISNUMBER(B243)),"CHECK DATE",IF(OR(B243&lt;DATE(1900,1,1),B243&gt;DATE(2100,12,31),B243&lt;&gt;INT(B243)),"CHECK DATE",IF(NOT(OR(D243="Deposit",D243="Withdrawal")),"CHECK TYPE",IF(NOT(ISNUMBER(E243)),"CHECK AMOUNT",IF(E243&lt;=0,"AMOUNT &gt; 0",IF(B243&gt;'Start Here'!$D$10,"FUTURE DATE",IF(COUNTIFS(Bills!$B$9:$B$38,C243,Bills!$C$9:$C$38,"&lt;&gt;")=0,"UNKNOWN ID","OK")))))))))</x:f>
      </x:c>
    </x:row>
    <x:row r="244" ht="24.75" customHeight="1">
      <x:c r="B244" s="62"/>
      <x:c r="C244" s="51"/>
      <x:c r="D244" s="51"/>
      <x:c r="E244" s="54"/>
      <x:c r="F244" s="25"/>
      <x:c r="G244" s="23" t="str">
        <x:f>IF(COUNTA(B244:F244)=0,"",IF(OR(B244="",C244="",D244="",E244=""),"CHECK ENTRY",IF(NOT(ISNUMBER(B244)),"CHECK DATE",IF(OR(B244&lt;DATE(1900,1,1),B244&gt;DATE(2100,12,31),B244&lt;&gt;INT(B244)),"CHECK DATE",IF(NOT(OR(D244="Deposit",D244="Withdrawal")),"CHECK TYPE",IF(NOT(ISNUMBER(E244)),"CHECK AMOUNT",IF(E244&lt;=0,"AMOUNT &gt; 0",IF(B244&gt;'Start Here'!$D$10,"FUTURE DATE",IF(COUNTIFS(Bills!$B$9:$B$38,C244,Bills!$C$9:$C$38,"&lt;&gt;")=0,"UNKNOWN ID","OK")))))))))</x:f>
      </x:c>
    </x:row>
    <x:row r="245" ht="24.75" customHeight="1">
      <x:c r="B245" s="62"/>
      <x:c r="C245" s="51"/>
      <x:c r="D245" s="51"/>
      <x:c r="E245" s="54"/>
      <x:c r="F245" s="25"/>
      <x:c r="G245" s="23" t="str">
        <x:f>IF(COUNTA(B245:F245)=0,"",IF(OR(B245="",C245="",D245="",E245=""),"CHECK ENTRY",IF(NOT(ISNUMBER(B245)),"CHECK DATE",IF(OR(B245&lt;DATE(1900,1,1),B245&gt;DATE(2100,12,31),B245&lt;&gt;INT(B245)),"CHECK DATE",IF(NOT(OR(D245="Deposit",D245="Withdrawal")),"CHECK TYPE",IF(NOT(ISNUMBER(E245)),"CHECK AMOUNT",IF(E245&lt;=0,"AMOUNT &gt; 0",IF(B245&gt;'Start Here'!$D$10,"FUTURE DATE",IF(COUNTIFS(Bills!$B$9:$B$38,C245,Bills!$C$9:$C$38,"&lt;&gt;")=0,"UNKNOWN ID","OK")))))))))</x:f>
      </x:c>
    </x:row>
    <x:row r="246" ht="24.75" customHeight="1">
      <x:c r="B246" s="62"/>
      <x:c r="C246" s="51"/>
      <x:c r="D246" s="51"/>
      <x:c r="E246" s="54"/>
      <x:c r="F246" s="25"/>
      <x:c r="G246" s="23" t="str">
        <x:f>IF(COUNTA(B246:F246)=0,"",IF(OR(B246="",C246="",D246="",E246=""),"CHECK ENTRY",IF(NOT(ISNUMBER(B246)),"CHECK DATE",IF(OR(B246&lt;DATE(1900,1,1),B246&gt;DATE(2100,12,31),B246&lt;&gt;INT(B246)),"CHECK DATE",IF(NOT(OR(D246="Deposit",D246="Withdrawal")),"CHECK TYPE",IF(NOT(ISNUMBER(E246)),"CHECK AMOUNT",IF(E246&lt;=0,"AMOUNT &gt; 0",IF(B246&gt;'Start Here'!$D$10,"FUTURE DATE",IF(COUNTIFS(Bills!$B$9:$B$38,C246,Bills!$C$9:$C$38,"&lt;&gt;")=0,"UNKNOWN ID","OK")))))))))</x:f>
      </x:c>
    </x:row>
    <x:row r="247" ht="24.75" customHeight="1">
      <x:c r="B247" s="62"/>
      <x:c r="C247" s="51"/>
      <x:c r="D247" s="51"/>
      <x:c r="E247" s="54"/>
      <x:c r="F247" s="25"/>
      <x:c r="G247" s="23" t="str">
        <x:f>IF(COUNTA(B247:F247)=0,"",IF(OR(B247="",C247="",D247="",E247=""),"CHECK ENTRY",IF(NOT(ISNUMBER(B247)),"CHECK DATE",IF(OR(B247&lt;DATE(1900,1,1),B247&gt;DATE(2100,12,31),B247&lt;&gt;INT(B247)),"CHECK DATE",IF(NOT(OR(D247="Deposit",D247="Withdrawal")),"CHECK TYPE",IF(NOT(ISNUMBER(E247)),"CHECK AMOUNT",IF(E247&lt;=0,"AMOUNT &gt; 0",IF(B247&gt;'Start Here'!$D$10,"FUTURE DATE",IF(COUNTIFS(Bills!$B$9:$B$38,C247,Bills!$C$9:$C$38,"&lt;&gt;")=0,"UNKNOWN ID","OK")))))))))</x:f>
      </x:c>
    </x:row>
    <x:row r="248" ht="24.75" customHeight="1">
      <x:c r="B248" s="81"/>
      <x:c r="C248" s="80"/>
      <x:c r="D248" s="80"/>
      <x:c r="E248" s="77"/>
      <x:c r="F248" s="78"/>
      <x:c r="G248" s="74" t="str">
        <x:f>IF(COUNTA(B248:F248)=0,"",IF(OR(B248="",C248="",D248="",E248=""),"CHECK ENTRY",IF(NOT(ISNUMBER(B248)),"CHECK DATE",IF(OR(B248&lt;DATE(1900,1,1),B248&gt;DATE(2100,12,31),B248&lt;&gt;INT(B248)),"CHECK DATE",IF(NOT(OR(D248="Deposit",D248="Withdrawal")),"CHECK TYPE",IF(NOT(ISNUMBER(E248)),"CHECK AMOUNT",IF(E248&lt;=0,"AMOUNT &gt; 0",IF(B248&gt;'Start Here'!$D$10,"FUTURE DATE",IF(COUNTIFS(Bills!$B$9:$B$38,C248,Bills!$C$9:$C$38,"&lt;&gt;")=0,"UNKNOWN ID","OK")))))))))</x:f>
      </x:c>
    </x:row>
    <x:row r="249" ht="24.75" customHeight="1">
      <x:c r="B249" s="62"/>
      <x:c r="C249" s="51"/>
      <x:c r="D249" s="51"/>
      <x:c r="E249" s="54"/>
      <x:c r="F249" s="25"/>
      <x:c r="G249" s="23" t="str">
        <x:f>IF(COUNTA(B249:F249)=0,"",IF(OR(B249="",C249="",D249="",E249=""),"CHECK ENTRY",IF(NOT(ISNUMBER(B249)),"CHECK DATE",IF(OR(B249&lt;DATE(1900,1,1),B249&gt;DATE(2100,12,31),B249&lt;&gt;INT(B249)),"CHECK DATE",IF(NOT(OR(D249="Deposit",D249="Withdrawal")),"CHECK TYPE",IF(NOT(ISNUMBER(E249)),"CHECK AMOUNT",IF(E249&lt;=0,"AMOUNT &gt; 0",IF(B249&gt;'Start Here'!$D$10,"FUTURE DATE",IF(COUNTIFS(Bills!$B$9:$B$38,C249,Bills!$C$9:$C$38,"&lt;&gt;")=0,"UNKNOWN ID","OK")))))))))</x:f>
      </x:c>
    </x:row>
    <x:row r="250" ht="24.75" customHeight="1">
      <x:c r="B250" s="62"/>
      <x:c r="C250" s="51"/>
      <x:c r="D250" s="51"/>
      <x:c r="E250" s="54"/>
      <x:c r="F250" s="25"/>
      <x:c r="G250" s="23" t="str">
        <x:f>IF(COUNTA(B250:F250)=0,"",IF(OR(B250="",C250="",D250="",E250=""),"CHECK ENTRY",IF(NOT(ISNUMBER(B250)),"CHECK DATE",IF(OR(B250&lt;DATE(1900,1,1),B250&gt;DATE(2100,12,31),B250&lt;&gt;INT(B250)),"CHECK DATE",IF(NOT(OR(D250="Deposit",D250="Withdrawal")),"CHECK TYPE",IF(NOT(ISNUMBER(E250)),"CHECK AMOUNT",IF(E250&lt;=0,"AMOUNT &gt; 0",IF(B250&gt;'Start Here'!$D$10,"FUTURE DATE",IF(COUNTIFS(Bills!$B$9:$B$38,C250,Bills!$C$9:$C$38,"&lt;&gt;")=0,"UNKNOWN ID","OK")))))))))</x:f>
      </x:c>
    </x:row>
    <x:row r="251" ht="24.75" customHeight="1">
      <x:c r="B251" s="62"/>
      <x:c r="C251" s="51"/>
      <x:c r="D251" s="51"/>
      <x:c r="E251" s="54"/>
      <x:c r="F251" s="25"/>
      <x:c r="G251" s="23" t="str">
        <x:f>IF(COUNTA(B251:F251)=0,"",IF(OR(B251="",C251="",D251="",E251=""),"CHECK ENTRY",IF(NOT(ISNUMBER(B251)),"CHECK DATE",IF(OR(B251&lt;DATE(1900,1,1),B251&gt;DATE(2100,12,31),B251&lt;&gt;INT(B251)),"CHECK DATE",IF(NOT(OR(D251="Deposit",D251="Withdrawal")),"CHECK TYPE",IF(NOT(ISNUMBER(E251)),"CHECK AMOUNT",IF(E251&lt;=0,"AMOUNT &gt; 0",IF(B251&gt;'Start Here'!$D$10,"FUTURE DATE",IF(COUNTIFS(Bills!$B$9:$B$38,C251,Bills!$C$9:$C$38,"&lt;&gt;")=0,"UNKNOWN ID","OK")))))))))</x:f>
      </x:c>
    </x:row>
    <x:row r="252" ht="24.75" customHeight="1">
      <x:c r="B252" s="62"/>
      <x:c r="C252" s="51"/>
      <x:c r="D252" s="51"/>
      <x:c r="E252" s="54"/>
      <x:c r="F252" s="25"/>
      <x:c r="G252" s="23" t="str">
        <x:f>IF(COUNTA(B252:F252)=0,"",IF(OR(B252="",C252="",D252="",E252=""),"CHECK ENTRY",IF(NOT(ISNUMBER(B252)),"CHECK DATE",IF(OR(B252&lt;DATE(1900,1,1),B252&gt;DATE(2100,12,31),B252&lt;&gt;INT(B252)),"CHECK DATE",IF(NOT(OR(D252="Deposit",D252="Withdrawal")),"CHECK TYPE",IF(NOT(ISNUMBER(E252)),"CHECK AMOUNT",IF(E252&lt;=0,"AMOUNT &gt; 0",IF(B252&gt;'Start Here'!$D$10,"FUTURE DATE",IF(COUNTIFS(Bills!$B$9:$B$38,C252,Bills!$C$9:$C$38,"&lt;&gt;")=0,"UNKNOWN ID","OK")))))))))</x:f>
      </x:c>
    </x:row>
    <x:row r="253" ht="24.75" customHeight="1">
      <x:c r="B253" s="62"/>
      <x:c r="C253" s="51"/>
      <x:c r="D253" s="51"/>
      <x:c r="E253" s="54"/>
      <x:c r="F253" s="25"/>
      <x:c r="G253" s="23" t="str">
        <x:f>IF(COUNTA(B253:F253)=0,"",IF(OR(B253="",C253="",D253="",E253=""),"CHECK ENTRY",IF(NOT(ISNUMBER(B253)),"CHECK DATE",IF(OR(B253&lt;DATE(1900,1,1),B253&gt;DATE(2100,12,31),B253&lt;&gt;INT(B253)),"CHECK DATE",IF(NOT(OR(D253="Deposit",D253="Withdrawal")),"CHECK TYPE",IF(NOT(ISNUMBER(E253)),"CHECK AMOUNT",IF(E253&lt;=0,"AMOUNT &gt; 0",IF(B253&gt;'Start Here'!$D$10,"FUTURE DATE",IF(COUNTIFS(Bills!$B$9:$B$38,C253,Bills!$C$9:$C$38,"&lt;&gt;")=0,"UNKNOWN ID","OK")))))))))</x:f>
      </x:c>
    </x:row>
    <x:row r="254" ht="24.75" customHeight="1">
      <x:c r="B254" s="62"/>
      <x:c r="C254" s="51"/>
      <x:c r="D254" s="51"/>
      <x:c r="E254" s="54"/>
      <x:c r="F254" s="25"/>
      <x:c r="G254" s="23" t="str">
        <x:f>IF(COUNTA(B254:F254)=0,"",IF(OR(B254="",C254="",D254="",E254=""),"CHECK ENTRY",IF(NOT(ISNUMBER(B254)),"CHECK DATE",IF(OR(B254&lt;DATE(1900,1,1),B254&gt;DATE(2100,12,31),B254&lt;&gt;INT(B254)),"CHECK DATE",IF(NOT(OR(D254="Deposit",D254="Withdrawal")),"CHECK TYPE",IF(NOT(ISNUMBER(E254)),"CHECK AMOUNT",IF(E254&lt;=0,"AMOUNT &gt; 0",IF(B254&gt;'Start Here'!$D$10,"FUTURE DATE",IF(COUNTIFS(Bills!$B$9:$B$38,C254,Bills!$C$9:$C$38,"&lt;&gt;")=0,"UNKNOWN ID","OK")))))))))</x:f>
      </x:c>
    </x:row>
    <x:row r="255" ht="24.75" customHeight="1">
      <x:c r="B255" s="62"/>
      <x:c r="C255" s="51"/>
      <x:c r="D255" s="51"/>
      <x:c r="E255" s="54"/>
      <x:c r="F255" s="25"/>
      <x:c r="G255" s="23" t="str">
        <x:f>IF(COUNTA(B255:F255)=0,"",IF(OR(B255="",C255="",D255="",E255=""),"CHECK ENTRY",IF(NOT(ISNUMBER(B255)),"CHECK DATE",IF(OR(B255&lt;DATE(1900,1,1),B255&gt;DATE(2100,12,31),B255&lt;&gt;INT(B255)),"CHECK DATE",IF(NOT(OR(D255="Deposit",D255="Withdrawal")),"CHECK TYPE",IF(NOT(ISNUMBER(E255)),"CHECK AMOUNT",IF(E255&lt;=0,"AMOUNT &gt; 0",IF(B255&gt;'Start Here'!$D$10,"FUTURE DATE",IF(COUNTIFS(Bills!$B$9:$B$38,C255,Bills!$C$9:$C$38,"&lt;&gt;")=0,"UNKNOWN ID","OK")))))))))</x:f>
      </x:c>
    </x:row>
    <x:row r="256" ht="24.75" customHeight="1">
      <x:c r="B256" s="62"/>
      <x:c r="C256" s="51"/>
      <x:c r="D256" s="51"/>
      <x:c r="E256" s="54"/>
      <x:c r="F256" s="25"/>
      <x:c r="G256" s="23" t="str">
        <x:f>IF(COUNTA(B256:F256)=0,"",IF(OR(B256="",C256="",D256="",E256=""),"CHECK ENTRY",IF(NOT(ISNUMBER(B256)),"CHECK DATE",IF(OR(B256&lt;DATE(1900,1,1),B256&gt;DATE(2100,12,31),B256&lt;&gt;INT(B256)),"CHECK DATE",IF(NOT(OR(D256="Deposit",D256="Withdrawal")),"CHECK TYPE",IF(NOT(ISNUMBER(E256)),"CHECK AMOUNT",IF(E256&lt;=0,"AMOUNT &gt; 0",IF(B256&gt;'Start Here'!$D$10,"FUTURE DATE",IF(COUNTIFS(Bills!$B$9:$B$38,C256,Bills!$C$9:$C$38,"&lt;&gt;")=0,"UNKNOWN ID","OK")))))))))</x:f>
      </x:c>
    </x:row>
    <x:row r="257" ht="24.75" customHeight="1">
      <x:c r="B257" s="62"/>
      <x:c r="C257" s="51"/>
      <x:c r="D257" s="51"/>
      <x:c r="E257" s="54"/>
      <x:c r="F257" s="25"/>
      <x:c r="G257" s="23" t="str">
        <x:f>IF(COUNTA(B257:F257)=0,"",IF(OR(B257="",C257="",D257="",E257=""),"CHECK ENTRY",IF(NOT(ISNUMBER(B257)),"CHECK DATE",IF(OR(B257&lt;DATE(1900,1,1),B257&gt;DATE(2100,12,31),B257&lt;&gt;INT(B257)),"CHECK DATE",IF(NOT(OR(D257="Deposit",D257="Withdrawal")),"CHECK TYPE",IF(NOT(ISNUMBER(E257)),"CHECK AMOUNT",IF(E257&lt;=0,"AMOUNT &gt; 0",IF(B257&gt;'Start Here'!$D$10,"FUTURE DATE",IF(COUNTIFS(Bills!$B$9:$B$38,C257,Bills!$C$9:$C$38,"&lt;&gt;")=0,"UNKNOWN ID","OK")))))))))</x:f>
      </x:c>
    </x:row>
    <x:row r="258" ht="24.75" customHeight="1">
      <x:c r="B258" s="81"/>
      <x:c r="C258" s="80"/>
      <x:c r="D258" s="80"/>
      <x:c r="E258" s="77"/>
      <x:c r="F258" s="78"/>
      <x:c r="G258" s="74" t="str">
        <x:f>IF(COUNTA(B258:F258)=0,"",IF(OR(B258="",C258="",D258="",E258=""),"CHECK ENTRY",IF(NOT(ISNUMBER(B258)),"CHECK DATE",IF(OR(B258&lt;DATE(1900,1,1),B258&gt;DATE(2100,12,31),B258&lt;&gt;INT(B258)),"CHECK DATE",IF(NOT(OR(D258="Deposit",D258="Withdrawal")),"CHECK TYPE",IF(NOT(ISNUMBER(E258)),"CHECK AMOUNT",IF(E258&lt;=0,"AMOUNT &gt; 0",IF(B258&gt;'Start Here'!$D$10,"FUTURE DATE",IF(COUNTIFS(Bills!$B$9:$B$38,C258,Bills!$C$9:$C$38,"&lt;&gt;")=0,"UNKNOWN ID","OK")))))))))</x:f>
      </x:c>
    </x:row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1:G1"/>
    <x:mergeCell ref="B2:G3"/>
    <x:mergeCell ref="B5:G5"/>
  </x:mergeCells>
  <x:conditionalFormatting sqref="G9:G258">
    <x:cfRule type="expression" dxfId="1" priority="1">
      <x:formula>AND($G9&lt;&gt;"",$G9&lt;&gt;"OK")</x:formula>
    </x:cfRule>
  </x:conditionalFormatting>
  <x:dataValidations count="4">
    <x:dataValidation type="decimal" operator="greaterThan" allowBlank="1" showInputMessage="1" showErrorMessage="1" prompt="Invalid amount - Enter a positive transaction amount. Select Deposit or Withdrawal for its type." sqref="E9:E258">
      <x:formula1>0.0</x:formula1>
    </x:dataValidation>
    <x:dataValidation type="list" allowBlank="1" showInputMessage="1" showErrorMessage="1" prompt="Use the matching Fund ID from Bills, B01 to B30." sqref="C9:C258">
      <x:formula1>"B01,B02,B03,B04,B05,B06,B07,B08,B09,B10,B11,B12,B13,B14,B15,B16,B17,B18,B19,B20,B21,B22,B23,B24,B25,B26,B27,B28,B29,B30"</x:formula1>
    </x:dataValidation>
    <x:dataValidation type="date" allowBlank="1" showDropDown="1" showInputMessage="1" showErrorMessage="1" prompt="Select a real calendar date, no later than today." sqref="B9:B258">
      <x:formula1>DATE(1900,1,1)</x:formula1>
      <x:formula2>TODAY()</x:formula2>
    </x:dataValidation>
    <x:dataValidation type="list" allowBlank="1" showInputMessage="1" showErrorMessage="1" prompt="Choose Deposit or Withdrawal." sqref="D9:D258">
      <x:formula1>"Deposit,Withdrawal"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xSplit="3" ySplit="8" topLeftCell="D9" activePane="bottomRight" state="frozen"/>
    </x:sheetView>
  </x:sheetViews>
  <x:sheetFormatPr defaultColWidth="12.630000114440918" defaultRowHeight="15"/>
  <x:cols>
    <x:col min="1" max="1" width="3" customWidth="1"/>
    <x:col min="2" max="2" width="11" customWidth="1"/>
    <x:col min="3" max="3" width="30" customWidth="1"/>
    <x:col min="4" max="6" width="18" customWidth="1"/>
    <x:col min="7" max="18" width="13" customWidth="1"/>
    <x:col min="19" max="19" width="21" customWidth="1"/>
    <x:col min="20" max="20" width="15" hidden="1" customWidth="1"/>
  </x:cols>
  <x:sheetData>
    <x:row r="1" ht="27.75" customHeight="1">
      <x:c r="A1" s="1"/>
      <x:c r="B1" s="2" t="s">
        <x:v>0</x:v>
      </x:c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4"/>
    </x:row>
    <x:row r="2" ht="30.75" customHeight="1">
      <x:c r="A2" s="1"/>
      <x:c r="B2" s="5" t="s">
        <x:v>148</x:v>
      </x:c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7"/>
    </x:row>
    <x:row r="3" ht="30.75" customHeight="1">
      <x:c r="A3" s="1"/>
      <x:c r="B3" s="8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  <x:c r="O3" s="9"/>
      <x:c r="P3" s="9"/>
      <x:c r="Q3" s="9"/>
      <x:c r="R3" s="9"/>
      <x:c r="S3" s="9"/>
      <x:c r="T3" s="10"/>
    </x:row>
    <x:row r="4" ht="21.75" customHeight="1">
      <x:c r="A4" s="11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</x:row>
    <x:row r="5" ht="27" customHeight="1">
      <x:c r="A5" s="11"/>
      <x:c r="B5" s="106" t="s">
        <x:v>149</x:v>
      </x:c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4"/>
    </x:row>
    <x:row r="6" ht="21.75" customHeight="1">
      <x:c r="A6" s="11"/>
      <x:c r="B6" s="12"/>
      <x:c r="C6" s="12"/>
      <x:c r="D6" s="12"/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</x:row>
    <x:row r="7" ht="21.75" customHeight="1">
      <x:c r="G7" s="107" t="str">
        <x:f t="shared" ref="G7:R7" si="1">TEXT(G8,"mmm yy")</x:f>
        <x:v>Nov 26</x:v>
      </x:c>
      <x:c r="H7" s="107" t="str">
        <x:f t="shared" si="1"/>
        <x:v>Dec 26</x:v>
      </x:c>
      <x:c r="I7" s="107" t="str">
        <x:f t="shared" si="1"/>
        <x:v>Jan 27</x:v>
      </x:c>
      <x:c r="J7" s="107" t="str">
        <x:f t="shared" si="1"/>
        <x:v>Feb 27</x:v>
      </x:c>
      <x:c r="K7" s="107" t="str">
        <x:f t="shared" si="1"/>
        <x:v>Mar 27</x:v>
      </x:c>
      <x:c r="L7" s="107" t="str">
        <x:f t="shared" si="1"/>
        <x:v>Apr 27</x:v>
      </x:c>
      <x:c r="M7" s="107" t="str">
        <x:f t="shared" si="1"/>
        <x:v>May 27</x:v>
      </x:c>
      <x:c r="N7" s="107" t="str">
        <x:f t="shared" si="1"/>
        <x:v>Jun 27</x:v>
      </x:c>
      <x:c r="O7" s="107" t="str">
        <x:f t="shared" si="1"/>
        <x:v>Jul 27</x:v>
      </x:c>
      <x:c r="P7" s="107" t="str">
        <x:f t="shared" si="1"/>
        <x:v>Aug 27</x:v>
      </x:c>
      <x:c r="Q7" s="107" t="str">
        <x:f t="shared" si="1"/>
        <x:v>Sep 27</x:v>
      </x:c>
      <x:c r="R7" s="107" t="str">
        <x:f t="shared" si="1"/>
        <x:v>Oct 27</x:v>
      </x:c>
    </x:row>
    <x:row r="8" ht="42" customHeight="1">
      <x:c r="B8" s="20" t="s">
        <x:v>129</x:v>
      </x:c>
      <x:c r="C8" s="20" t="s">
        <x:v>150</x:v>
      </x:c>
      <x:c r="D8" s="20" t="s">
        <x:v>85</x:v>
      </x:c>
      <x:c r="E8" s="20" t="s">
        <x:v>87</x:v>
      </x:c>
      <x:c r="F8" s="20" t="s">
        <x:v>151</x:v>
      </x:c>
      <x:c r="G8" s="108">
        <x:f>DATE(YEAR('Start Here'!$D$10),MONTH('Start Here'!$D$10),1)</x:f>
        <x:v>46327</x:v>
      </x:c>
      <x:c r="H8" s="108">
        <x:f t="shared" ref="H8:R8" si="2">EDATE(G8,1)</x:f>
        <x:v>46357</x:v>
      </x:c>
      <x:c r="I8" s="108">
        <x:f t="shared" si="2"/>
        <x:v>46388</x:v>
      </x:c>
      <x:c r="J8" s="108">
        <x:f t="shared" si="2"/>
        <x:v>46419</x:v>
      </x:c>
      <x:c r="K8" s="108">
        <x:f t="shared" si="2"/>
        <x:v>46447</x:v>
      </x:c>
      <x:c r="L8" s="108">
        <x:f t="shared" si="2"/>
        <x:v>46478</x:v>
      </x:c>
      <x:c r="M8" s="108">
        <x:f t="shared" si="2"/>
        <x:v>46508</x:v>
      </x:c>
      <x:c r="N8" s="108">
        <x:f t="shared" si="2"/>
        <x:v>46539</x:v>
      </x:c>
      <x:c r="O8" s="108">
        <x:f t="shared" si="2"/>
        <x:v>46569</x:v>
      </x:c>
      <x:c r="P8" s="108">
        <x:f t="shared" si="2"/>
        <x:v>46600</x:v>
      </x:c>
      <x:c r="Q8" s="108">
        <x:f t="shared" si="2"/>
        <x:v>46631</x:v>
      </x:c>
      <x:c r="R8" s="108">
        <x:f t="shared" si="2"/>
        <x:v>46661</x:v>
      </x:c>
      <x:c r="S8" s="20" t="s">
        <x:v>152</x:v>
      </x:c>
      <x:c r="T8" s="20" t="s">
        <x:v>137</x:v>
      </x:c>
    </x:row>
    <x:row r="9" ht="24.75" customHeight="1">
      <x:c r="B9" s="23" t="str">
        <x:f>IF(Bills!$C9="","",Bills!B9)</x:f>
      </x:c>
      <x:c r="C9" s="23" t="str">
        <x:f>IF(Bills!$C9="","",Bills!C9)</x:f>
      </x:c>
      <x:c r="D9" s="23" t="str">
        <x:f>IF(Bills!$C9="","",Bills!F9)</x:f>
      </x:c>
      <x:c r="E9" s="45" t="str">
        <x:f>IF(Bills!$C9="","",Bills!H9)</x:f>
      </x:c>
      <x:c r="F9" s="36" t="str">
        <x:f>IF(Bills!$C9="","",Bills!E9)</x:f>
      </x:c>
      <x:c r="G9" s="36" t="str">
        <x:f>IF(OR($C9="",$E9=""),"",IF($D9="One-time",IF(AND($E9&gt;='Start Here'!$D$10,YEAR($E9)=YEAR(G$8),MONTH($E9)=MONTH(G$8)),$F9,0),IF(OR(NOT(ISNUMBER($T9)),$T9&lt;=0),"",IF(AND(G$8&gt;=DATE(YEAR($E9),MONTH($E9),1),MOD((YEAR(G$8)-YEAR($E9))*12+MONTH(G$8)-MONTH($E9),$T9)=0),$F9,0))))</x:f>
      </x:c>
      <x:c r="H9" s="36" t="str">
        <x:f>IF(OR($C9="",$E9=""),"",IF($D9="One-time",IF(AND($E9&gt;='Start Here'!$D$10,YEAR($E9)=YEAR(H$8),MONTH($E9)=MONTH(H$8)),$F9,0),IF(OR(NOT(ISNUMBER($T9)),$T9&lt;=0),"",IF(AND(H$8&gt;=DATE(YEAR($E9),MONTH($E9),1),MOD((YEAR(H$8)-YEAR($E9))*12+MONTH(H$8)-MONTH($E9),$T9)=0),$F9,0))))</x:f>
      </x:c>
      <x:c r="I9" s="36" t="str">
        <x:f>IF(OR($C9="",$E9=""),"",IF($D9="One-time",IF(AND($E9&gt;='Start Here'!$D$10,YEAR($E9)=YEAR(I$8),MONTH($E9)=MONTH(I$8)),$F9,0),IF(OR(NOT(ISNUMBER($T9)),$T9&lt;=0),"",IF(AND(I$8&gt;=DATE(YEAR($E9),MONTH($E9),1),MOD((YEAR(I$8)-YEAR($E9))*12+MONTH(I$8)-MONTH($E9),$T9)=0),$F9,0))))</x:f>
      </x:c>
      <x:c r="J9" s="36" t="str">
        <x:f>IF(OR($C9="",$E9=""),"",IF($D9="One-time",IF(AND($E9&gt;='Start Here'!$D$10,YEAR($E9)=YEAR(J$8),MONTH($E9)=MONTH(J$8)),$F9,0),IF(OR(NOT(ISNUMBER($T9)),$T9&lt;=0),"",IF(AND(J$8&gt;=DATE(YEAR($E9),MONTH($E9),1),MOD((YEAR(J$8)-YEAR($E9))*12+MONTH(J$8)-MONTH($E9),$T9)=0),$F9,0))))</x:f>
      </x:c>
      <x:c r="K9" s="36" t="str">
        <x:f>IF(OR($C9="",$E9=""),"",IF($D9="One-time",IF(AND($E9&gt;='Start Here'!$D$10,YEAR($E9)=YEAR(K$8),MONTH($E9)=MONTH(K$8)),$F9,0),IF(OR(NOT(ISNUMBER($T9)),$T9&lt;=0),"",IF(AND(K$8&gt;=DATE(YEAR($E9),MONTH($E9),1),MOD((YEAR(K$8)-YEAR($E9))*12+MONTH(K$8)-MONTH($E9),$T9)=0),$F9,0))))</x:f>
      </x:c>
      <x:c r="L9" s="36" t="str">
        <x:f>IF(OR($C9="",$E9=""),"",IF($D9="One-time",IF(AND($E9&gt;='Start Here'!$D$10,YEAR($E9)=YEAR(L$8),MONTH($E9)=MONTH(L$8)),$F9,0),IF(OR(NOT(ISNUMBER($T9)),$T9&lt;=0),"",IF(AND(L$8&gt;=DATE(YEAR($E9),MONTH($E9),1),MOD((YEAR(L$8)-YEAR($E9))*12+MONTH(L$8)-MONTH($E9),$T9)=0),$F9,0))))</x:f>
      </x:c>
      <x:c r="M9" s="36" t="str">
        <x:f>IF(OR($C9="",$E9=""),"",IF($D9="One-time",IF(AND($E9&gt;='Start Here'!$D$10,YEAR($E9)=YEAR(M$8),MONTH($E9)=MONTH(M$8)),$F9,0),IF(OR(NOT(ISNUMBER($T9)),$T9&lt;=0),"",IF(AND(M$8&gt;=DATE(YEAR($E9),MONTH($E9),1),MOD((YEAR(M$8)-YEAR($E9))*12+MONTH(M$8)-MONTH($E9),$T9)=0),$F9,0))))</x:f>
      </x:c>
      <x:c r="N9" s="36" t="str">
        <x:f>IF(OR($C9="",$E9=""),"",IF($D9="One-time",IF(AND($E9&gt;='Start Here'!$D$10,YEAR($E9)=YEAR(N$8),MONTH($E9)=MONTH(N$8)),$F9,0),IF(OR(NOT(ISNUMBER($T9)),$T9&lt;=0),"",IF(AND(N$8&gt;=DATE(YEAR($E9),MONTH($E9),1),MOD((YEAR(N$8)-YEAR($E9))*12+MONTH(N$8)-MONTH($E9),$T9)=0),$F9,0))))</x:f>
      </x:c>
      <x:c r="O9" s="36" t="str">
        <x:f>IF(OR($C9="",$E9=""),"",IF($D9="One-time",IF(AND($E9&gt;='Start Here'!$D$10,YEAR($E9)=YEAR(O$8),MONTH($E9)=MONTH(O$8)),$F9,0),IF(OR(NOT(ISNUMBER($T9)),$T9&lt;=0),"",IF(AND(O$8&gt;=DATE(YEAR($E9),MONTH($E9),1),MOD((YEAR(O$8)-YEAR($E9))*12+MONTH(O$8)-MONTH($E9),$T9)=0),$F9,0))))</x:f>
      </x:c>
      <x:c r="P9" s="36" t="str">
        <x:f>IF(OR($C9="",$E9=""),"",IF($D9="One-time",IF(AND($E9&gt;='Start Here'!$D$10,YEAR($E9)=YEAR(P$8),MONTH($E9)=MONTH(P$8)),$F9,0),IF(OR(NOT(ISNUMBER($T9)),$T9&lt;=0),"",IF(AND(P$8&gt;=DATE(YEAR($E9),MONTH($E9),1),MOD((YEAR(P$8)-YEAR($E9))*12+MONTH(P$8)-MONTH($E9),$T9)=0),$F9,0))))</x:f>
      </x:c>
      <x:c r="Q9" s="36" t="str">
        <x:f>IF(OR($C9="",$E9=""),"",IF($D9="One-time",IF(AND($E9&gt;='Start Here'!$D$10,YEAR($E9)=YEAR(Q$8),MONTH($E9)=MONTH(Q$8)),$F9,0),IF(OR(NOT(ISNUMBER($T9)),$T9&lt;=0),"",IF(AND(Q$8&gt;=DATE(YEAR($E9),MONTH($E9),1),MOD((YEAR(Q$8)-YEAR($E9))*12+MONTH(Q$8)-MONTH($E9),$T9)=0),$F9,0))))</x:f>
      </x:c>
      <x:c r="R9" s="36" t="str">
        <x:f>IF(OR($C9="",$E9=""),"",IF($D9="One-time",IF(AND($E9&gt;='Start Here'!$D$10,YEAR($E9)=YEAR(R$8),MONTH($E9)=MONTH(R$8)),$F9,0),IF(OR(NOT(ISNUMBER($T9)),$T9&lt;=0),"",IF(AND(R$8&gt;=DATE(YEAR($E9),MONTH($E9),1),MOD((YEAR(R$8)-YEAR($E9))*12+MONTH(R$8)-MONTH($E9),$T9)=0),$F9,0))))</x:f>
      </x:c>
      <x:c r="S9" s="36" t="str">
        <x:f t="shared" ref="S9:S38" si="3">IF(OR(C9="",E9=""),"",SUM(G9:R9))</x:f>
      </x:c>
      <x:c r="T9" s="23" t="str">
        <x:f>IF(Bills!$C9="","",Bills!N9)</x:f>
      </x:c>
    </x:row>
    <x:row r="10" ht="24.75" customHeight="1">
      <x:c r="B10" s="23" t="str">
        <x:f>IF(Bills!$C10="","",Bills!B10)</x:f>
      </x:c>
      <x:c r="C10" s="23" t="str">
        <x:f>IF(Bills!$C10="","",Bills!C10)</x:f>
      </x:c>
      <x:c r="D10" s="23" t="str">
        <x:f>IF(Bills!$C10="","",Bills!F10)</x:f>
      </x:c>
      <x:c r="E10" s="45" t="str">
        <x:f>IF(Bills!$C10="","",Bills!H10)</x:f>
      </x:c>
      <x:c r="F10" s="36" t="str">
        <x:f>IF(Bills!$C10="","",Bills!E10)</x:f>
      </x:c>
      <x:c r="G10" s="36" t="str">
        <x:f>IF(OR($C10="",$E10=""),"",IF($D10="One-time",IF(AND($E10&gt;='Start Here'!$D$10,YEAR($E10)=YEAR(G$8),MONTH($E10)=MONTH(G$8)),$F10,0),IF(OR(NOT(ISNUMBER($T10)),$T10&lt;=0),"",IF(AND(G$8&gt;=DATE(YEAR($E10),MONTH($E10),1),MOD((YEAR(G$8)-YEAR($E10))*12+MONTH(G$8)-MONTH($E10),$T10)=0),$F10,0))))</x:f>
      </x:c>
      <x:c r="H10" s="36" t="str">
        <x:f>IF(OR($C10="",$E10=""),"",IF($D10="One-time",IF(AND($E10&gt;='Start Here'!$D$10,YEAR($E10)=YEAR(H$8),MONTH($E10)=MONTH(H$8)),$F10,0),IF(OR(NOT(ISNUMBER($T10)),$T10&lt;=0),"",IF(AND(H$8&gt;=DATE(YEAR($E10),MONTH($E10),1),MOD((YEAR(H$8)-YEAR($E10))*12+MONTH(H$8)-MONTH($E10),$T10)=0),$F10,0))))</x:f>
      </x:c>
      <x:c r="I10" s="36" t="str">
        <x:f>IF(OR($C10="",$E10=""),"",IF($D10="One-time",IF(AND($E10&gt;='Start Here'!$D$10,YEAR($E10)=YEAR(I$8),MONTH($E10)=MONTH(I$8)),$F10,0),IF(OR(NOT(ISNUMBER($T10)),$T10&lt;=0),"",IF(AND(I$8&gt;=DATE(YEAR($E10),MONTH($E10),1),MOD((YEAR(I$8)-YEAR($E10))*12+MONTH(I$8)-MONTH($E10),$T10)=0),$F10,0))))</x:f>
      </x:c>
      <x:c r="J10" s="36" t="str">
        <x:f>IF(OR($C10="",$E10=""),"",IF($D10="One-time",IF(AND($E10&gt;='Start Here'!$D$10,YEAR($E10)=YEAR(J$8),MONTH($E10)=MONTH(J$8)),$F10,0),IF(OR(NOT(ISNUMBER($T10)),$T10&lt;=0),"",IF(AND(J$8&gt;=DATE(YEAR($E10),MONTH($E10),1),MOD((YEAR(J$8)-YEAR($E10))*12+MONTH(J$8)-MONTH($E10),$T10)=0),$F10,0))))</x:f>
      </x:c>
      <x:c r="K10" s="36" t="str">
        <x:f>IF(OR($C10="",$E10=""),"",IF($D10="One-time",IF(AND($E10&gt;='Start Here'!$D$10,YEAR($E10)=YEAR(K$8),MONTH($E10)=MONTH(K$8)),$F10,0),IF(OR(NOT(ISNUMBER($T10)),$T10&lt;=0),"",IF(AND(K$8&gt;=DATE(YEAR($E10),MONTH($E10),1),MOD((YEAR(K$8)-YEAR($E10))*12+MONTH(K$8)-MONTH($E10),$T10)=0),$F10,0))))</x:f>
      </x:c>
      <x:c r="L10" s="36" t="str">
        <x:f>IF(OR($C10="",$E10=""),"",IF($D10="One-time",IF(AND($E10&gt;='Start Here'!$D$10,YEAR($E10)=YEAR(L$8),MONTH($E10)=MONTH(L$8)),$F10,0),IF(OR(NOT(ISNUMBER($T10)),$T10&lt;=0),"",IF(AND(L$8&gt;=DATE(YEAR($E10),MONTH($E10),1),MOD((YEAR(L$8)-YEAR($E10))*12+MONTH(L$8)-MONTH($E10),$T10)=0),$F10,0))))</x:f>
      </x:c>
      <x:c r="M10" s="36" t="str">
        <x:f>IF(OR($C10="",$E10=""),"",IF($D10="One-time",IF(AND($E10&gt;='Start Here'!$D$10,YEAR($E10)=YEAR(M$8),MONTH($E10)=MONTH(M$8)),$F10,0),IF(OR(NOT(ISNUMBER($T10)),$T10&lt;=0),"",IF(AND(M$8&gt;=DATE(YEAR($E10),MONTH($E10),1),MOD((YEAR(M$8)-YEAR($E10))*12+MONTH(M$8)-MONTH($E10),$T10)=0),$F10,0))))</x:f>
      </x:c>
      <x:c r="N10" s="36" t="str">
        <x:f>IF(OR($C10="",$E10=""),"",IF($D10="One-time",IF(AND($E10&gt;='Start Here'!$D$10,YEAR($E10)=YEAR(N$8),MONTH($E10)=MONTH(N$8)),$F10,0),IF(OR(NOT(ISNUMBER($T10)),$T10&lt;=0),"",IF(AND(N$8&gt;=DATE(YEAR($E10),MONTH($E10),1),MOD((YEAR(N$8)-YEAR($E10))*12+MONTH(N$8)-MONTH($E10),$T10)=0),$F10,0))))</x:f>
      </x:c>
      <x:c r="O10" s="36" t="str">
        <x:f>IF(OR($C10="",$E10=""),"",IF($D10="One-time",IF(AND($E10&gt;='Start Here'!$D$10,YEAR($E10)=YEAR(O$8),MONTH($E10)=MONTH(O$8)),$F10,0),IF(OR(NOT(ISNUMBER($T10)),$T10&lt;=0),"",IF(AND(O$8&gt;=DATE(YEAR($E10),MONTH($E10),1),MOD((YEAR(O$8)-YEAR($E10))*12+MONTH(O$8)-MONTH($E10),$T10)=0),$F10,0))))</x:f>
      </x:c>
      <x:c r="P10" s="36" t="str">
        <x:f>IF(OR($C10="",$E10=""),"",IF($D10="One-time",IF(AND($E10&gt;='Start Here'!$D$10,YEAR($E10)=YEAR(P$8),MONTH($E10)=MONTH(P$8)),$F10,0),IF(OR(NOT(ISNUMBER($T10)),$T10&lt;=0),"",IF(AND(P$8&gt;=DATE(YEAR($E10),MONTH($E10),1),MOD((YEAR(P$8)-YEAR($E10))*12+MONTH(P$8)-MONTH($E10),$T10)=0),$F10,0))))</x:f>
      </x:c>
      <x:c r="Q10" s="36" t="str">
        <x:f>IF(OR($C10="",$E10=""),"",IF($D10="One-time",IF(AND($E10&gt;='Start Here'!$D$10,YEAR($E10)=YEAR(Q$8),MONTH($E10)=MONTH(Q$8)),$F10,0),IF(OR(NOT(ISNUMBER($T10)),$T10&lt;=0),"",IF(AND(Q$8&gt;=DATE(YEAR($E10),MONTH($E10),1),MOD((YEAR(Q$8)-YEAR($E10))*12+MONTH(Q$8)-MONTH($E10),$T10)=0),$F10,0))))</x:f>
      </x:c>
      <x:c r="R10" s="36" t="str">
        <x:f>IF(OR($C10="",$E10=""),"",IF($D10="One-time",IF(AND($E10&gt;='Start Here'!$D$10,YEAR($E10)=YEAR(R$8),MONTH($E10)=MONTH(R$8)),$F10,0),IF(OR(NOT(ISNUMBER($T10)),$T10&lt;=0),"",IF(AND(R$8&gt;=DATE(YEAR($E10),MONTH($E10),1),MOD((YEAR(R$8)-YEAR($E10))*12+MONTH(R$8)-MONTH($E10),$T10)=0),$F10,0))))</x:f>
      </x:c>
      <x:c r="S10" s="36" t="str">
        <x:f t="shared" si="3"/>
      </x:c>
      <x:c r="T10" s="23" t="str">
        <x:f>IF(Bills!$C10="","",Bills!N10)</x:f>
      </x:c>
    </x:row>
    <x:row r="11" ht="24.75" customHeight="1">
      <x:c r="B11" s="23" t="str">
        <x:f>IF(Bills!$C11="","",Bills!B11)</x:f>
      </x:c>
      <x:c r="C11" s="23" t="str">
        <x:f>IF(Bills!$C11="","",Bills!C11)</x:f>
      </x:c>
      <x:c r="D11" s="23" t="str">
        <x:f>IF(Bills!$C11="","",Bills!F11)</x:f>
      </x:c>
      <x:c r="E11" s="45" t="str">
        <x:f>IF(Bills!$C11="","",Bills!H11)</x:f>
      </x:c>
      <x:c r="F11" s="36" t="str">
        <x:f>IF(Bills!$C11="","",Bills!E11)</x:f>
      </x:c>
      <x:c r="G11" s="36" t="str">
        <x:f>IF(OR($C11="",$E11=""),"",IF($D11="One-time",IF(AND($E11&gt;='Start Here'!$D$10,YEAR($E11)=YEAR(G$8),MONTH($E11)=MONTH(G$8)),$F11,0),IF(OR(NOT(ISNUMBER($T11)),$T11&lt;=0),"",IF(AND(G$8&gt;=DATE(YEAR($E11),MONTH($E11),1),MOD((YEAR(G$8)-YEAR($E11))*12+MONTH(G$8)-MONTH($E11),$T11)=0),$F11,0))))</x:f>
      </x:c>
      <x:c r="H11" s="36" t="str">
        <x:f>IF(OR($C11="",$E11=""),"",IF($D11="One-time",IF(AND($E11&gt;='Start Here'!$D$10,YEAR($E11)=YEAR(H$8),MONTH($E11)=MONTH(H$8)),$F11,0),IF(OR(NOT(ISNUMBER($T11)),$T11&lt;=0),"",IF(AND(H$8&gt;=DATE(YEAR($E11),MONTH($E11),1),MOD((YEAR(H$8)-YEAR($E11))*12+MONTH(H$8)-MONTH($E11),$T11)=0),$F11,0))))</x:f>
      </x:c>
      <x:c r="I11" s="36" t="str">
        <x:f>IF(OR($C11="",$E11=""),"",IF($D11="One-time",IF(AND($E11&gt;='Start Here'!$D$10,YEAR($E11)=YEAR(I$8),MONTH($E11)=MONTH(I$8)),$F11,0),IF(OR(NOT(ISNUMBER($T11)),$T11&lt;=0),"",IF(AND(I$8&gt;=DATE(YEAR($E11),MONTH($E11),1),MOD((YEAR(I$8)-YEAR($E11))*12+MONTH(I$8)-MONTH($E11),$T11)=0),$F11,0))))</x:f>
      </x:c>
      <x:c r="J11" s="36" t="str">
        <x:f>IF(OR($C11="",$E11=""),"",IF($D11="One-time",IF(AND($E11&gt;='Start Here'!$D$10,YEAR($E11)=YEAR(J$8),MONTH($E11)=MONTH(J$8)),$F11,0),IF(OR(NOT(ISNUMBER($T11)),$T11&lt;=0),"",IF(AND(J$8&gt;=DATE(YEAR($E11),MONTH($E11),1),MOD((YEAR(J$8)-YEAR($E11))*12+MONTH(J$8)-MONTH($E11),$T11)=0),$F11,0))))</x:f>
      </x:c>
      <x:c r="K11" s="36" t="str">
        <x:f>IF(OR($C11="",$E11=""),"",IF($D11="One-time",IF(AND($E11&gt;='Start Here'!$D$10,YEAR($E11)=YEAR(K$8),MONTH($E11)=MONTH(K$8)),$F11,0),IF(OR(NOT(ISNUMBER($T11)),$T11&lt;=0),"",IF(AND(K$8&gt;=DATE(YEAR($E11),MONTH($E11),1),MOD((YEAR(K$8)-YEAR($E11))*12+MONTH(K$8)-MONTH($E11),$T11)=0),$F11,0))))</x:f>
      </x:c>
      <x:c r="L11" s="36" t="str">
        <x:f>IF(OR($C11="",$E11=""),"",IF($D11="One-time",IF(AND($E11&gt;='Start Here'!$D$10,YEAR($E11)=YEAR(L$8),MONTH($E11)=MONTH(L$8)),$F11,0),IF(OR(NOT(ISNUMBER($T11)),$T11&lt;=0),"",IF(AND(L$8&gt;=DATE(YEAR($E11),MONTH($E11),1),MOD((YEAR(L$8)-YEAR($E11))*12+MONTH(L$8)-MONTH($E11),$T11)=0),$F11,0))))</x:f>
      </x:c>
      <x:c r="M11" s="36" t="str">
        <x:f>IF(OR($C11="",$E11=""),"",IF($D11="One-time",IF(AND($E11&gt;='Start Here'!$D$10,YEAR($E11)=YEAR(M$8),MONTH($E11)=MONTH(M$8)),$F11,0),IF(OR(NOT(ISNUMBER($T11)),$T11&lt;=0),"",IF(AND(M$8&gt;=DATE(YEAR($E11),MONTH($E11),1),MOD((YEAR(M$8)-YEAR($E11))*12+MONTH(M$8)-MONTH($E11),$T11)=0),$F11,0))))</x:f>
      </x:c>
      <x:c r="N11" s="36" t="str">
        <x:f>IF(OR($C11="",$E11=""),"",IF($D11="One-time",IF(AND($E11&gt;='Start Here'!$D$10,YEAR($E11)=YEAR(N$8),MONTH($E11)=MONTH(N$8)),$F11,0),IF(OR(NOT(ISNUMBER($T11)),$T11&lt;=0),"",IF(AND(N$8&gt;=DATE(YEAR($E11),MONTH($E11),1),MOD((YEAR(N$8)-YEAR($E11))*12+MONTH(N$8)-MONTH($E11),$T11)=0),$F11,0))))</x:f>
      </x:c>
      <x:c r="O11" s="36" t="str">
        <x:f>IF(OR($C11="",$E11=""),"",IF($D11="One-time",IF(AND($E11&gt;='Start Here'!$D$10,YEAR($E11)=YEAR(O$8),MONTH($E11)=MONTH(O$8)),$F11,0),IF(OR(NOT(ISNUMBER($T11)),$T11&lt;=0),"",IF(AND(O$8&gt;=DATE(YEAR($E11),MONTH($E11),1),MOD((YEAR(O$8)-YEAR($E11))*12+MONTH(O$8)-MONTH($E11),$T11)=0),$F11,0))))</x:f>
      </x:c>
      <x:c r="P11" s="36" t="str">
        <x:f>IF(OR($C11="",$E11=""),"",IF($D11="One-time",IF(AND($E11&gt;='Start Here'!$D$10,YEAR($E11)=YEAR(P$8),MONTH($E11)=MONTH(P$8)),$F11,0),IF(OR(NOT(ISNUMBER($T11)),$T11&lt;=0),"",IF(AND(P$8&gt;=DATE(YEAR($E11),MONTH($E11),1),MOD((YEAR(P$8)-YEAR($E11))*12+MONTH(P$8)-MONTH($E11),$T11)=0),$F11,0))))</x:f>
      </x:c>
      <x:c r="Q11" s="36" t="str">
        <x:f>IF(OR($C11="",$E11=""),"",IF($D11="One-time",IF(AND($E11&gt;='Start Here'!$D$10,YEAR($E11)=YEAR(Q$8),MONTH($E11)=MONTH(Q$8)),$F11,0),IF(OR(NOT(ISNUMBER($T11)),$T11&lt;=0),"",IF(AND(Q$8&gt;=DATE(YEAR($E11),MONTH($E11),1),MOD((YEAR(Q$8)-YEAR($E11))*12+MONTH(Q$8)-MONTH($E11),$T11)=0),$F11,0))))</x:f>
      </x:c>
      <x:c r="R11" s="36" t="str">
        <x:f>IF(OR($C11="",$E11=""),"",IF($D11="One-time",IF(AND($E11&gt;='Start Here'!$D$10,YEAR($E11)=YEAR(R$8),MONTH($E11)=MONTH(R$8)),$F11,0),IF(OR(NOT(ISNUMBER($T11)),$T11&lt;=0),"",IF(AND(R$8&gt;=DATE(YEAR($E11),MONTH($E11),1),MOD((YEAR(R$8)-YEAR($E11))*12+MONTH(R$8)-MONTH($E11),$T11)=0),$F11,0))))</x:f>
      </x:c>
      <x:c r="S11" s="36" t="str">
        <x:f t="shared" si="3"/>
      </x:c>
      <x:c r="T11" s="23" t="str">
        <x:f>IF(Bills!$C11="","",Bills!N11)</x:f>
      </x:c>
    </x:row>
    <x:row r="12" ht="24.75" customHeight="1">
      <x:c r="B12" s="23" t="str">
        <x:f>IF(Bills!$C12="","",Bills!B12)</x:f>
      </x:c>
      <x:c r="C12" s="23" t="str">
        <x:f>IF(Bills!$C12="","",Bills!C12)</x:f>
      </x:c>
      <x:c r="D12" s="23" t="str">
        <x:f>IF(Bills!$C12="","",Bills!F12)</x:f>
      </x:c>
      <x:c r="E12" s="45" t="str">
        <x:f>IF(Bills!$C12="","",Bills!H12)</x:f>
      </x:c>
      <x:c r="F12" s="36" t="str">
        <x:f>IF(Bills!$C12="","",Bills!E12)</x:f>
      </x:c>
      <x:c r="G12" s="36" t="str">
        <x:f>IF(OR($C12="",$E12=""),"",IF($D12="One-time",IF(AND($E12&gt;='Start Here'!$D$10,YEAR($E12)=YEAR(G$8),MONTH($E12)=MONTH(G$8)),$F12,0),IF(OR(NOT(ISNUMBER($T12)),$T12&lt;=0),"",IF(AND(G$8&gt;=DATE(YEAR($E12),MONTH($E12),1),MOD((YEAR(G$8)-YEAR($E12))*12+MONTH(G$8)-MONTH($E12),$T12)=0),$F12,0))))</x:f>
      </x:c>
      <x:c r="H12" s="36" t="str">
        <x:f>IF(OR($C12="",$E12=""),"",IF($D12="One-time",IF(AND($E12&gt;='Start Here'!$D$10,YEAR($E12)=YEAR(H$8),MONTH($E12)=MONTH(H$8)),$F12,0),IF(OR(NOT(ISNUMBER($T12)),$T12&lt;=0),"",IF(AND(H$8&gt;=DATE(YEAR($E12),MONTH($E12),1),MOD((YEAR(H$8)-YEAR($E12))*12+MONTH(H$8)-MONTH($E12),$T12)=0),$F12,0))))</x:f>
      </x:c>
      <x:c r="I12" s="36" t="str">
        <x:f>IF(OR($C12="",$E12=""),"",IF($D12="One-time",IF(AND($E12&gt;='Start Here'!$D$10,YEAR($E12)=YEAR(I$8),MONTH($E12)=MONTH(I$8)),$F12,0),IF(OR(NOT(ISNUMBER($T12)),$T12&lt;=0),"",IF(AND(I$8&gt;=DATE(YEAR($E12),MONTH($E12),1),MOD((YEAR(I$8)-YEAR($E12))*12+MONTH(I$8)-MONTH($E12),$T12)=0),$F12,0))))</x:f>
      </x:c>
      <x:c r="J12" s="36" t="str">
        <x:f>IF(OR($C12="",$E12=""),"",IF($D12="One-time",IF(AND($E12&gt;='Start Here'!$D$10,YEAR($E12)=YEAR(J$8),MONTH($E12)=MONTH(J$8)),$F12,0),IF(OR(NOT(ISNUMBER($T12)),$T12&lt;=0),"",IF(AND(J$8&gt;=DATE(YEAR($E12),MONTH($E12),1),MOD((YEAR(J$8)-YEAR($E12))*12+MONTH(J$8)-MONTH($E12),$T12)=0),$F12,0))))</x:f>
      </x:c>
      <x:c r="K12" s="36" t="str">
        <x:f>IF(OR($C12="",$E12=""),"",IF($D12="One-time",IF(AND($E12&gt;='Start Here'!$D$10,YEAR($E12)=YEAR(K$8),MONTH($E12)=MONTH(K$8)),$F12,0),IF(OR(NOT(ISNUMBER($T12)),$T12&lt;=0),"",IF(AND(K$8&gt;=DATE(YEAR($E12),MONTH($E12),1),MOD((YEAR(K$8)-YEAR($E12))*12+MONTH(K$8)-MONTH($E12),$T12)=0),$F12,0))))</x:f>
      </x:c>
      <x:c r="L12" s="36" t="str">
        <x:f>IF(OR($C12="",$E12=""),"",IF($D12="One-time",IF(AND($E12&gt;='Start Here'!$D$10,YEAR($E12)=YEAR(L$8),MONTH($E12)=MONTH(L$8)),$F12,0),IF(OR(NOT(ISNUMBER($T12)),$T12&lt;=0),"",IF(AND(L$8&gt;=DATE(YEAR($E12),MONTH($E12),1),MOD((YEAR(L$8)-YEAR($E12))*12+MONTH(L$8)-MONTH($E12),$T12)=0),$F12,0))))</x:f>
      </x:c>
      <x:c r="M12" s="36" t="str">
        <x:f>IF(OR($C12="",$E12=""),"",IF($D12="One-time",IF(AND($E12&gt;='Start Here'!$D$10,YEAR($E12)=YEAR(M$8),MONTH($E12)=MONTH(M$8)),$F12,0),IF(OR(NOT(ISNUMBER($T12)),$T12&lt;=0),"",IF(AND(M$8&gt;=DATE(YEAR($E12),MONTH($E12),1),MOD((YEAR(M$8)-YEAR($E12))*12+MONTH(M$8)-MONTH($E12),$T12)=0),$F12,0))))</x:f>
      </x:c>
      <x:c r="N12" s="36" t="str">
        <x:f>IF(OR($C12="",$E12=""),"",IF($D12="One-time",IF(AND($E12&gt;='Start Here'!$D$10,YEAR($E12)=YEAR(N$8),MONTH($E12)=MONTH(N$8)),$F12,0),IF(OR(NOT(ISNUMBER($T12)),$T12&lt;=0),"",IF(AND(N$8&gt;=DATE(YEAR($E12),MONTH($E12),1),MOD((YEAR(N$8)-YEAR($E12))*12+MONTH(N$8)-MONTH($E12),$T12)=0),$F12,0))))</x:f>
      </x:c>
      <x:c r="O12" s="36" t="str">
        <x:f>IF(OR($C12="",$E12=""),"",IF($D12="One-time",IF(AND($E12&gt;='Start Here'!$D$10,YEAR($E12)=YEAR(O$8),MONTH($E12)=MONTH(O$8)),$F12,0),IF(OR(NOT(ISNUMBER($T12)),$T12&lt;=0),"",IF(AND(O$8&gt;=DATE(YEAR($E12),MONTH($E12),1),MOD((YEAR(O$8)-YEAR($E12))*12+MONTH(O$8)-MONTH($E12),$T12)=0),$F12,0))))</x:f>
      </x:c>
      <x:c r="P12" s="36" t="str">
        <x:f>IF(OR($C12="",$E12=""),"",IF($D12="One-time",IF(AND($E12&gt;='Start Here'!$D$10,YEAR($E12)=YEAR(P$8),MONTH($E12)=MONTH(P$8)),$F12,0),IF(OR(NOT(ISNUMBER($T12)),$T12&lt;=0),"",IF(AND(P$8&gt;=DATE(YEAR($E12),MONTH($E12),1),MOD((YEAR(P$8)-YEAR($E12))*12+MONTH(P$8)-MONTH($E12),$T12)=0),$F12,0))))</x:f>
      </x:c>
      <x:c r="Q12" s="36" t="str">
        <x:f>IF(OR($C12="",$E12=""),"",IF($D12="One-time",IF(AND($E12&gt;='Start Here'!$D$10,YEAR($E12)=YEAR(Q$8),MONTH($E12)=MONTH(Q$8)),$F12,0),IF(OR(NOT(ISNUMBER($T12)),$T12&lt;=0),"",IF(AND(Q$8&gt;=DATE(YEAR($E12),MONTH($E12),1),MOD((YEAR(Q$8)-YEAR($E12))*12+MONTH(Q$8)-MONTH($E12),$T12)=0),$F12,0))))</x:f>
      </x:c>
      <x:c r="R12" s="36" t="str">
        <x:f>IF(OR($C12="",$E12=""),"",IF($D12="One-time",IF(AND($E12&gt;='Start Here'!$D$10,YEAR($E12)=YEAR(R$8),MONTH($E12)=MONTH(R$8)),$F12,0),IF(OR(NOT(ISNUMBER($T12)),$T12&lt;=0),"",IF(AND(R$8&gt;=DATE(YEAR($E12),MONTH($E12),1),MOD((YEAR(R$8)-YEAR($E12))*12+MONTH(R$8)-MONTH($E12),$T12)=0),$F12,0))))</x:f>
      </x:c>
      <x:c r="S12" s="36" t="str">
        <x:f t="shared" si="3"/>
      </x:c>
      <x:c r="T12" s="23" t="str">
        <x:f>IF(Bills!$C12="","",Bills!N12)</x:f>
      </x:c>
    </x:row>
    <x:row r="13" ht="24.75" customHeight="1">
      <x:c r="B13" s="74" t="str">
        <x:f>IF(Bills!$C13="","",Bills!B13)</x:f>
      </x:c>
      <x:c r="C13" s="74" t="str">
        <x:f>IF(Bills!$C13="","",Bills!C13)</x:f>
      </x:c>
      <x:c r="D13" s="74" t="str">
        <x:f>IF(Bills!$C13="","",Bills!F13)</x:f>
      </x:c>
      <x:c r="E13" s="79" t="str">
        <x:f>IF(Bills!$C13="","",Bills!H13)</x:f>
      </x:c>
      <x:c r="F13" s="75" t="str">
        <x:f>IF(Bills!$C13="","",Bills!E13)</x:f>
      </x:c>
      <x:c r="G13" s="75" t="str">
        <x:f>IF(OR($C13="",$E13=""),"",IF($D13="One-time",IF(AND($E13&gt;='Start Here'!$D$10,YEAR($E13)=YEAR(G$8),MONTH($E13)=MONTH(G$8)),$F13,0),IF(OR(NOT(ISNUMBER($T13)),$T13&lt;=0),"",IF(AND(G$8&gt;=DATE(YEAR($E13),MONTH($E13),1),MOD((YEAR(G$8)-YEAR($E13))*12+MONTH(G$8)-MONTH($E13),$T13)=0),$F13,0))))</x:f>
      </x:c>
      <x:c r="H13" s="75" t="str">
        <x:f>IF(OR($C13="",$E13=""),"",IF($D13="One-time",IF(AND($E13&gt;='Start Here'!$D$10,YEAR($E13)=YEAR(H$8),MONTH($E13)=MONTH(H$8)),$F13,0),IF(OR(NOT(ISNUMBER($T13)),$T13&lt;=0),"",IF(AND(H$8&gt;=DATE(YEAR($E13),MONTH($E13),1),MOD((YEAR(H$8)-YEAR($E13))*12+MONTH(H$8)-MONTH($E13),$T13)=0),$F13,0))))</x:f>
      </x:c>
      <x:c r="I13" s="75" t="str">
        <x:f>IF(OR($C13="",$E13=""),"",IF($D13="One-time",IF(AND($E13&gt;='Start Here'!$D$10,YEAR($E13)=YEAR(I$8),MONTH($E13)=MONTH(I$8)),$F13,0),IF(OR(NOT(ISNUMBER($T13)),$T13&lt;=0),"",IF(AND(I$8&gt;=DATE(YEAR($E13),MONTH($E13),1),MOD((YEAR(I$8)-YEAR($E13))*12+MONTH(I$8)-MONTH($E13),$T13)=0),$F13,0))))</x:f>
      </x:c>
      <x:c r="J13" s="75" t="str">
        <x:f>IF(OR($C13="",$E13=""),"",IF($D13="One-time",IF(AND($E13&gt;='Start Here'!$D$10,YEAR($E13)=YEAR(J$8),MONTH($E13)=MONTH(J$8)),$F13,0),IF(OR(NOT(ISNUMBER($T13)),$T13&lt;=0),"",IF(AND(J$8&gt;=DATE(YEAR($E13),MONTH($E13),1),MOD((YEAR(J$8)-YEAR($E13))*12+MONTH(J$8)-MONTH($E13),$T13)=0),$F13,0))))</x:f>
      </x:c>
      <x:c r="K13" s="75" t="str">
        <x:f>IF(OR($C13="",$E13=""),"",IF($D13="One-time",IF(AND($E13&gt;='Start Here'!$D$10,YEAR($E13)=YEAR(K$8),MONTH($E13)=MONTH(K$8)),$F13,0),IF(OR(NOT(ISNUMBER($T13)),$T13&lt;=0),"",IF(AND(K$8&gt;=DATE(YEAR($E13),MONTH($E13),1),MOD((YEAR(K$8)-YEAR($E13))*12+MONTH(K$8)-MONTH($E13),$T13)=0),$F13,0))))</x:f>
      </x:c>
      <x:c r="L13" s="75" t="str">
        <x:f>IF(OR($C13="",$E13=""),"",IF($D13="One-time",IF(AND($E13&gt;='Start Here'!$D$10,YEAR($E13)=YEAR(L$8),MONTH($E13)=MONTH(L$8)),$F13,0),IF(OR(NOT(ISNUMBER($T13)),$T13&lt;=0),"",IF(AND(L$8&gt;=DATE(YEAR($E13),MONTH($E13),1),MOD((YEAR(L$8)-YEAR($E13))*12+MONTH(L$8)-MONTH($E13),$T13)=0),$F13,0))))</x:f>
      </x:c>
      <x:c r="M13" s="75" t="str">
        <x:f>IF(OR($C13="",$E13=""),"",IF($D13="One-time",IF(AND($E13&gt;='Start Here'!$D$10,YEAR($E13)=YEAR(M$8),MONTH($E13)=MONTH(M$8)),$F13,0),IF(OR(NOT(ISNUMBER($T13)),$T13&lt;=0),"",IF(AND(M$8&gt;=DATE(YEAR($E13),MONTH($E13),1),MOD((YEAR(M$8)-YEAR($E13))*12+MONTH(M$8)-MONTH($E13),$T13)=0),$F13,0))))</x:f>
      </x:c>
      <x:c r="N13" s="75" t="str">
        <x:f>IF(OR($C13="",$E13=""),"",IF($D13="One-time",IF(AND($E13&gt;='Start Here'!$D$10,YEAR($E13)=YEAR(N$8),MONTH($E13)=MONTH(N$8)),$F13,0),IF(OR(NOT(ISNUMBER($T13)),$T13&lt;=0),"",IF(AND(N$8&gt;=DATE(YEAR($E13),MONTH($E13),1),MOD((YEAR(N$8)-YEAR($E13))*12+MONTH(N$8)-MONTH($E13),$T13)=0),$F13,0))))</x:f>
      </x:c>
      <x:c r="O13" s="75" t="str">
        <x:f>IF(OR($C13="",$E13=""),"",IF($D13="One-time",IF(AND($E13&gt;='Start Here'!$D$10,YEAR($E13)=YEAR(O$8),MONTH($E13)=MONTH(O$8)),$F13,0),IF(OR(NOT(ISNUMBER($T13)),$T13&lt;=0),"",IF(AND(O$8&gt;=DATE(YEAR($E13),MONTH($E13),1),MOD((YEAR(O$8)-YEAR($E13))*12+MONTH(O$8)-MONTH($E13),$T13)=0),$F13,0))))</x:f>
      </x:c>
      <x:c r="P13" s="75" t="str">
        <x:f>IF(OR($C13="",$E13=""),"",IF($D13="One-time",IF(AND($E13&gt;='Start Here'!$D$10,YEAR($E13)=YEAR(P$8),MONTH($E13)=MONTH(P$8)),$F13,0),IF(OR(NOT(ISNUMBER($T13)),$T13&lt;=0),"",IF(AND(P$8&gt;=DATE(YEAR($E13),MONTH($E13),1),MOD((YEAR(P$8)-YEAR($E13))*12+MONTH(P$8)-MONTH($E13),$T13)=0),$F13,0))))</x:f>
      </x:c>
      <x:c r="Q13" s="75" t="str">
        <x:f>IF(OR($C13="",$E13=""),"",IF($D13="One-time",IF(AND($E13&gt;='Start Here'!$D$10,YEAR($E13)=YEAR(Q$8),MONTH($E13)=MONTH(Q$8)),$F13,0),IF(OR(NOT(ISNUMBER($T13)),$T13&lt;=0),"",IF(AND(Q$8&gt;=DATE(YEAR($E13),MONTH($E13),1),MOD((YEAR(Q$8)-YEAR($E13))*12+MONTH(Q$8)-MONTH($E13),$T13)=0),$F13,0))))</x:f>
      </x:c>
      <x:c r="R13" s="75" t="str">
        <x:f>IF(OR($C13="",$E13=""),"",IF($D13="One-time",IF(AND($E13&gt;='Start Here'!$D$10,YEAR($E13)=YEAR(R$8),MONTH($E13)=MONTH(R$8)),$F13,0),IF(OR(NOT(ISNUMBER($T13)),$T13&lt;=0),"",IF(AND(R$8&gt;=DATE(YEAR($E13),MONTH($E13),1),MOD((YEAR(R$8)-YEAR($E13))*12+MONTH(R$8)-MONTH($E13),$T13)=0),$F13,0))))</x:f>
      </x:c>
      <x:c r="S13" s="75" t="str">
        <x:f t="shared" si="3"/>
      </x:c>
      <x:c r="T13" s="74" t="str">
        <x:f>IF(Bills!$C13="","",Bills!N13)</x:f>
      </x:c>
    </x:row>
    <x:row r="14" ht="24.75" customHeight="1">
      <x:c r="B14" s="23" t="str">
        <x:f>IF(Bills!$C14="","",Bills!B14)</x:f>
      </x:c>
      <x:c r="C14" s="23" t="str">
        <x:f>IF(Bills!$C14="","",Bills!C14)</x:f>
      </x:c>
      <x:c r="D14" s="23" t="str">
        <x:f>IF(Bills!$C14="","",Bills!F14)</x:f>
      </x:c>
      <x:c r="E14" s="45" t="str">
        <x:f>IF(Bills!$C14="","",Bills!H14)</x:f>
      </x:c>
      <x:c r="F14" s="36" t="str">
        <x:f>IF(Bills!$C14="","",Bills!E14)</x:f>
      </x:c>
      <x:c r="G14" s="36" t="str">
        <x:f>IF(OR($C14="",$E14=""),"",IF($D14="One-time",IF(AND($E14&gt;='Start Here'!$D$10,YEAR($E14)=YEAR(G$8),MONTH($E14)=MONTH(G$8)),$F14,0),IF(OR(NOT(ISNUMBER($T14)),$T14&lt;=0),"",IF(AND(G$8&gt;=DATE(YEAR($E14),MONTH($E14),1),MOD((YEAR(G$8)-YEAR($E14))*12+MONTH(G$8)-MONTH($E14),$T14)=0),$F14,0))))</x:f>
      </x:c>
      <x:c r="H14" s="36" t="str">
        <x:f>IF(OR($C14="",$E14=""),"",IF($D14="One-time",IF(AND($E14&gt;='Start Here'!$D$10,YEAR($E14)=YEAR(H$8),MONTH($E14)=MONTH(H$8)),$F14,0),IF(OR(NOT(ISNUMBER($T14)),$T14&lt;=0),"",IF(AND(H$8&gt;=DATE(YEAR($E14),MONTH($E14),1),MOD((YEAR(H$8)-YEAR($E14))*12+MONTH(H$8)-MONTH($E14),$T14)=0),$F14,0))))</x:f>
      </x:c>
      <x:c r="I14" s="36" t="str">
        <x:f>IF(OR($C14="",$E14=""),"",IF($D14="One-time",IF(AND($E14&gt;='Start Here'!$D$10,YEAR($E14)=YEAR(I$8),MONTH($E14)=MONTH(I$8)),$F14,0),IF(OR(NOT(ISNUMBER($T14)),$T14&lt;=0),"",IF(AND(I$8&gt;=DATE(YEAR($E14),MONTH($E14),1),MOD((YEAR(I$8)-YEAR($E14))*12+MONTH(I$8)-MONTH($E14),$T14)=0),$F14,0))))</x:f>
      </x:c>
      <x:c r="J14" s="36" t="str">
        <x:f>IF(OR($C14="",$E14=""),"",IF($D14="One-time",IF(AND($E14&gt;='Start Here'!$D$10,YEAR($E14)=YEAR(J$8),MONTH($E14)=MONTH(J$8)),$F14,0),IF(OR(NOT(ISNUMBER($T14)),$T14&lt;=0),"",IF(AND(J$8&gt;=DATE(YEAR($E14),MONTH($E14),1),MOD((YEAR(J$8)-YEAR($E14))*12+MONTH(J$8)-MONTH($E14),$T14)=0),$F14,0))))</x:f>
      </x:c>
      <x:c r="K14" s="36" t="str">
        <x:f>IF(OR($C14="",$E14=""),"",IF($D14="One-time",IF(AND($E14&gt;='Start Here'!$D$10,YEAR($E14)=YEAR(K$8),MONTH($E14)=MONTH(K$8)),$F14,0),IF(OR(NOT(ISNUMBER($T14)),$T14&lt;=0),"",IF(AND(K$8&gt;=DATE(YEAR($E14),MONTH($E14),1),MOD((YEAR(K$8)-YEAR($E14))*12+MONTH(K$8)-MONTH($E14),$T14)=0),$F14,0))))</x:f>
      </x:c>
      <x:c r="L14" s="36" t="str">
        <x:f>IF(OR($C14="",$E14=""),"",IF($D14="One-time",IF(AND($E14&gt;='Start Here'!$D$10,YEAR($E14)=YEAR(L$8),MONTH($E14)=MONTH(L$8)),$F14,0),IF(OR(NOT(ISNUMBER($T14)),$T14&lt;=0),"",IF(AND(L$8&gt;=DATE(YEAR($E14),MONTH($E14),1),MOD((YEAR(L$8)-YEAR($E14))*12+MONTH(L$8)-MONTH($E14),$T14)=0),$F14,0))))</x:f>
      </x:c>
      <x:c r="M14" s="36" t="str">
        <x:f>IF(OR($C14="",$E14=""),"",IF($D14="One-time",IF(AND($E14&gt;='Start Here'!$D$10,YEAR($E14)=YEAR(M$8),MONTH($E14)=MONTH(M$8)),$F14,0),IF(OR(NOT(ISNUMBER($T14)),$T14&lt;=0),"",IF(AND(M$8&gt;=DATE(YEAR($E14),MONTH($E14),1),MOD((YEAR(M$8)-YEAR($E14))*12+MONTH(M$8)-MONTH($E14),$T14)=0),$F14,0))))</x:f>
      </x:c>
      <x:c r="N14" s="36" t="str">
        <x:f>IF(OR($C14="",$E14=""),"",IF($D14="One-time",IF(AND($E14&gt;='Start Here'!$D$10,YEAR($E14)=YEAR(N$8),MONTH($E14)=MONTH(N$8)),$F14,0),IF(OR(NOT(ISNUMBER($T14)),$T14&lt;=0),"",IF(AND(N$8&gt;=DATE(YEAR($E14),MONTH($E14),1),MOD((YEAR(N$8)-YEAR($E14))*12+MONTH(N$8)-MONTH($E14),$T14)=0),$F14,0))))</x:f>
      </x:c>
      <x:c r="O14" s="36" t="str">
        <x:f>IF(OR($C14="",$E14=""),"",IF($D14="One-time",IF(AND($E14&gt;='Start Here'!$D$10,YEAR($E14)=YEAR(O$8),MONTH($E14)=MONTH(O$8)),$F14,0),IF(OR(NOT(ISNUMBER($T14)),$T14&lt;=0),"",IF(AND(O$8&gt;=DATE(YEAR($E14),MONTH($E14),1),MOD((YEAR(O$8)-YEAR($E14))*12+MONTH(O$8)-MONTH($E14),$T14)=0),$F14,0))))</x:f>
      </x:c>
      <x:c r="P14" s="36" t="str">
        <x:f>IF(OR($C14="",$E14=""),"",IF($D14="One-time",IF(AND($E14&gt;='Start Here'!$D$10,YEAR($E14)=YEAR(P$8),MONTH($E14)=MONTH(P$8)),$F14,0),IF(OR(NOT(ISNUMBER($T14)),$T14&lt;=0),"",IF(AND(P$8&gt;=DATE(YEAR($E14),MONTH($E14),1),MOD((YEAR(P$8)-YEAR($E14))*12+MONTH(P$8)-MONTH($E14),$T14)=0),$F14,0))))</x:f>
      </x:c>
      <x:c r="Q14" s="36" t="str">
        <x:f>IF(OR($C14="",$E14=""),"",IF($D14="One-time",IF(AND($E14&gt;='Start Here'!$D$10,YEAR($E14)=YEAR(Q$8),MONTH($E14)=MONTH(Q$8)),$F14,0),IF(OR(NOT(ISNUMBER($T14)),$T14&lt;=0),"",IF(AND(Q$8&gt;=DATE(YEAR($E14),MONTH($E14),1),MOD((YEAR(Q$8)-YEAR($E14))*12+MONTH(Q$8)-MONTH($E14),$T14)=0),$F14,0))))</x:f>
      </x:c>
      <x:c r="R14" s="36" t="str">
        <x:f>IF(OR($C14="",$E14=""),"",IF($D14="One-time",IF(AND($E14&gt;='Start Here'!$D$10,YEAR($E14)=YEAR(R$8),MONTH($E14)=MONTH(R$8)),$F14,0),IF(OR(NOT(ISNUMBER($T14)),$T14&lt;=0),"",IF(AND(R$8&gt;=DATE(YEAR($E14),MONTH($E14),1),MOD((YEAR(R$8)-YEAR($E14))*12+MONTH(R$8)-MONTH($E14),$T14)=0),$F14,0))))</x:f>
      </x:c>
      <x:c r="S14" s="36" t="str">
        <x:f t="shared" si="3"/>
      </x:c>
      <x:c r="T14" s="23" t="str">
        <x:f>IF(Bills!$C14="","",Bills!N14)</x:f>
      </x:c>
    </x:row>
    <x:row r="15" ht="24.75" customHeight="1">
      <x:c r="B15" s="23" t="str">
        <x:f>IF(Bills!$C15="","",Bills!B15)</x:f>
      </x:c>
      <x:c r="C15" s="23" t="str">
        <x:f>IF(Bills!$C15="","",Bills!C15)</x:f>
      </x:c>
      <x:c r="D15" s="23" t="str">
        <x:f>IF(Bills!$C15="","",Bills!F15)</x:f>
      </x:c>
      <x:c r="E15" s="45" t="str">
        <x:f>IF(Bills!$C15="","",Bills!H15)</x:f>
      </x:c>
      <x:c r="F15" s="36" t="str">
        <x:f>IF(Bills!$C15="","",Bills!E15)</x:f>
      </x:c>
      <x:c r="G15" s="36" t="str">
        <x:f>IF(OR($C15="",$E15=""),"",IF($D15="One-time",IF(AND($E15&gt;='Start Here'!$D$10,YEAR($E15)=YEAR(G$8),MONTH($E15)=MONTH(G$8)),$F15,0),IF(OR(NOT(ISNUMBER($T15)),$T15&lt;=0),"",IF(AND(G$8&gt;=DATE(YEAR($E15),MONTH($E15),1),MOD((YEAR(G$8)-YEAR($E15))*12+MONTH(G$8)-MONTH($E15),$T15)=0),$F15,0))))</x:f>
      </x:c>
      <x:c r="H15" s="36" t="str">
        <x:f>IF(OR($C15="",$E15=""),"",IF($D15="One-time",IF(AND($E15&gt;='Start Here'!$D$10,YEAR($E15)=YEAR(H$8),MONTH($E15)=MONTH(H$8)),$F15,0),IF(OR(NOT(ISNUMBER($T15)),$T15&lt;=0),"",IF(AND(H$8&gt;=DATE(YEAR($E15),MONTH($E15),1),MOD((YEAR(H$8)-YEAR($E15))*12+MONTH(H$8)-MONTH($E15),$T15)=0),$F15,0))))</x:f>
      </x:c>
      <x:c r="I15" s="36" t="str">
        <x:f>IF(OR($C15="",$E15=""),"",IF($D15="One-time",IF(AND($E15&gt;='Start Here'!$D$10,YEAR($E15)=YEAR(I$8),MONTH($E15)=MONTH(I$8)),$F15,0),IF(OR(NOT(ISNUMBER($T15)),$T15&lt;=0),"",IF(AND(I$8&gt;=DATE(YEAR($E15),MONTH($E15),1),MOD((YEAR(I$8)-YEAR($E15))*12+MONTH(I$8)-MONTH($E15),$T15)=0),$F15,0))))</x:f>
      </x:c>
      <x:c r="J15" s="36" t="str">
        <x:f>IF(OR($C15="",$E15=""),"",IF($D15="One-time",IF(AND($E15&gt;='Start Here'!$D$10,YEAR($E15)=YEAR(J$8),MONTH($E15)=MONTH(J$8)),$F15,0),IF(OR(NOT(ISNUMBER($T15)),$T15&lt;=0),"",IF(AND(J$8&gt;=DATE(YEAR($E15),MONTH($E15),1),MOD((YEAR(J$8)-YEAR($E15))*12+MONTH(J$8)-MONTH($E15),$T15)=0),$F15,0))))</x:f>
      </x:c>
      <x:c r="K15" s="36" t="str">
        <x:f>IF(OR($C15="",$E15=""),"",IF($D15="One-time",IF(AND($E15&gt;='Start Here'!$D$10,YEAR($E15)=YEAR(K$8),MONTH($E15)=MONTH(K$8)),$F15,0),IF(OR(NOT(ISNUMBER($T15)),$T15&lt;=0),"",IF(AND(K$8&gt;=DATE(YEAR($E15),MONTH($E15),1),MOD((YEAR(K$8)-YEAR($E15))*12+MONTH(K$8)-MONTH($E15),$T15)=0),$F15,0))))</x:f>
      </x:c>
      <x:c r="L15" s="36" t="str">
        <x:f>IF(OR($C15="",$E15=""),"",IF($D15="One-time",IF(AND($E15&gt;='Start Here'!$D$10,YEAR($E15)=YEAR(L$8),MONTH($E15)=MONTH(L$8)),$F15,0),IF(OR(NOT(ISNUMBER($T15)),$T15&lt;=0),"",IF(AND(L$8&gt;=DATE(YEAR($E15),MONTH($E15),1),MOD((YEAR(L$8)-YEAR($E15))*12+MONTH(L$8)-MONTH($E15),$T15)=0),$F15,0))))</x:f>
      </x:c>
      <x:c r="M15" s="36" t="str">
        <x:f>IF(OR($C15="",$E15=""),"",IF($D15="One-time",IF(AND($E15&gt;='Start Here'!$D$10,YEAR($E15)=YEAR(M$8),MONTH($E15)=MONTH(M$8)),$F15,0),IF(OR(NOT(ISNUMBER($T15)),$T15&lt;=0),"",IF(AND(M$8&gt;=DATE(YEAR($E15),MONTH($E15),1),MOD((YEAR(M$8)-YEAR($E15))*12+MONTH(M$8)-MONTH($E15),$T15)=0),$F15,0))))</x:f>
      </x:c>
      <x:c r="N15" s="36" t="str">
        <x:f>IF(OR($C15="",$E15=""),"",IF($D15="One-time",IF(AND($E15&gt;='Start Here'!$D$10,YEAR($E15)=YEAR(N$8),MONTH($E15)=MONTH(N$8)),$F15,0),IF(OR(NOT(ISNUMBER($T15)),$T15&lt;=0),"",IF(AND(N$8&gt;=DATE(YEAR($E15),MONTH($E15),1),MOD((YEAR(N$8)-YEAR($E15))*12+MONTH(N$8)-MONTH($E15),$T15)=0),$F15,0))))</x:f>
      </x:c>
      <x:c r="O15" s="36" t="str">
        <x:f>IF(OR($C15="",$E15=""),"",IF($D15="One-time",IF(AND($E15&gt;='Start Here'!$D$10,YEAR($E15)=YEAR(O$8),MONTH($E15)=MONTH(O$8)),$F15,0),IF(OR(NOT(ISNUMBER($T15)),$T15&lt;=0),"",IF(AND(O$8&gt;=DATE(YEAR($E15),MONTH($E15),1),MOD((YEAR(O$8)-YEAR($E15))*12+MONTH(O$8)-MONTH($E15),$T15)=0),$F15,0))))</x:f>
      </x:c>
      <x:c r="P15" s="36" t="str">
        <x:f>IF(OR($C15="",$E15=""),"",IF($D15="One-time",IF(AND($E15&gt;='Start Here'!$D$10,YEAR($E15)=YEAR(P$8),MONTH($E15)=MONTH(P$8)),$F15,0),IF(OR(NOT(ISNUMBER($T15)),$T15&lt;=0),"",IF(AND(P$8&gt;=DATE(YEAR($E15),MONTH($E15),1),MOD((YEAR(P$8)-YEAR($E15))*12+MONTH(P$8)-MONTH($E15),$T15)=0),$F15,0))))</x:f>
      </x:c>
      <x:c r="Q15" s="36" t="str">
        <x:f>IF(OR($C15="",$E15=""),"",IF($D15="One-time",IF(AND($E15&gt;='Start Here'!$D$10,YEAR($E15)=YEAR(Q$8),MONTH($E15)=MONTH(Q$8)),$F15,0),IF(OR(NOT(ISNUMBER($T15)),$T15&lt;=0),"",IF(AND(Q$8&gt;=DATE(YEAR($E15),MONTH($E15),1),MOD((YEAR(Q$8)-YEAR($E15))*12+MONTH(Q$8)-MONTH($E15),$T15)=0),$F15,0))))</x:f>
      </x:c>
      <x:c r="R15" s="36" t="str">
        <x:f>IF(OR($C15="",$E15=""),"",IF($D15="One-time",IF(AND($E15&gt;='Start Here'!$D$10,YEAR($E15)=YEAR(R$8),MONTH($E15)=MONTH(R$8)),$F15,0),IF(OR(NOT(ISNUMBER($T15)),$T15&lt;=0),"",IF(AND(R$8&gt;=DATE(YEAR($E15),MONTH($E15),1),MOD((YEAR(R$8)-YEAR($E15))*12+MONTH(R$8)-MONTH($E15),$T15)=0),$F15,0))))</x:f>
      </x:c>
      <x:c r="S15" s="36" t="str">
        <x:f t="shared" si="3"/>
      </x:c>
      <x:c r="T15" s="23" t="str">
        <x:f>IF(Bills!$C15="","",Bills!N15)</x:f>
      </x:c>
    </x:row>
    <x:row r="16" ht="24.75" customHeight="1">
      <x:c r="B16" s="23" t="str">
        <x:f>IF(Bills!$C16="","",Bills!B16)</x:f>
      </x:c>
      <x:c r="C16" s="23" t="str">
        <x:f>IF(Bills!$C16="","",Bills!C16)</x:f>
      </x:c>
      <x:c r="D16" s="23" t="str">
        <x:f>IF(Bills!$C16="","",Bills!F16)</x:f>
      </x:c>
      <x:c r="E16" s="45" t="str">
        <x:f>IF(Bills!$C16="","",Bills!H16)</x:f>
      </x:c>
      <x:c r="F16" s="36" t="str">
        <x:f>IF(Bills!$C16="","",Bills!E16)</x:f>
      </x:c>
      <x:c r="G16" s="36" t="str">
        <x:f>IF(OR($C16="",$E16=""),"",IF($D16="One-time",IF(AND($E16&gt;='Start Here'!$D$10,YEAR($E16)=YEAR(G$8),MONTH($E16)=MONTH(G$8)),$F16,0),IF(OR(NOT(ISNUMBER($T16)),$T16&lt;=0),"",IF(AND(G$8&gt;=DATE(YEAR($E16),MONTH($E16),1),MOD((YEAR(G$8)-YEAR($E16))*12+MONTH(G$8)-MONTH($E16),$T16)=0),$F16,0))))</x:f>
      </x:c>
      <x:c r="H16" s="36" t="str">
        <x:f>IF(OR($C16="",$E16=""),"",IF($D16="One-time",IF(AND($E16&gt;='Start Here'!$D$10,YEAR($E16)=YEAR(H$8),MONTH($E16)=MONTH(H$8)),$F16,0),IF(OR(NOT(ISNUMBER($T16)),$T16&lt;=0),"",IF(AND(H$8&gt;=DATE(YEAR($E16),MONTH($E16),1),MOD((YEAR(H$8)-YEAR($E16))*12+MONTH(H$8)-MONTH($E16),$T16)=0),$F16,0))))</x:f>
      </x:c>
      <x:c r="I16" s="36" t="str">
        <x:f>IF(OR($C16="",$E16=""),"",IF($D16="One-time",IF(AND($E16&gt;='Start Here'!$D$10,YEAR($E16)=YEAR(I$8),MONTH($E16)=MONTH(I$8)),$F16,0),IF(OR(NOT(ISNUMBER($T16)),$T16&lt;=0),"",IF(AND(I$8&gt;=DATE(YEAR($E16),MONTH($E16),1),MOD((YEAR(I$8)-YEAR($E16))*12+MONTH(I$8)-MONTH($E16),$T16)=0),$F16,0))))</x:f>
      </x:c>
      <x:c r="J16" s="36" t="str">
        <x:f>IF(OR($C16="",$E16=""),"",IF($D16="One-time",IF(AND($E16&gt;='Start Here'!$D$10,YEAR($E16)=YEAR(J$8),MONTH($E16)=MONTH(J$8)),$F16,0),IF(OR(NOT(ISNUMBER($T16)),$T16&lt;=0),"",IF(AND(J$8&gt;=DATE(YEAR($E16),MONTH($E16),1),MOD((YEAR(J$8)-YEAR($E16))*12+MONTH(J$8)-MONTH($E16),$T16)=0),$F16,0))))</x:f>
      </x:c>
      <x:c r="K16" s="36" t="str">
        <x:f>IF(OR($C16="",$E16=""),"",IF($D16="One-time",IF(AND($E16&gt;='Start Here'!$D$10,YEAR($E16)=YEAR(K$8),MONTH($E16)=MONTH(K$8)),$F16,0),IF(OR(NOT(ISNUMBER($T16)),$T16&lt;=0),"",IF(AND(K$8&gt;=DATE(YEAR($E16),MONTH($E16),1),MOD((YEAR(K$8)-YEAR($E16))*12+MONTH(K$8)-MONTH($E16),$T16)=0),$F16,0))))</x:f>
      </x:c>
      <x:c r="L16" s="36" t="str">
        <x:f>IF(OR($C16="",$E16=""),"",IF($D16="One-time",IF(AND($E16&gt;='Start Here'!$D$10,YEAR($E16)=YEAR(L$8),MONTH($E16)=MONTH(L$8)),$F16,0),IF(OR(NOT(ISNUMBER($T16)),$T16&lt;=0),"",IF(AND(L$8&gt;=DATE(YEAR($E16),MONTH($E16),1),MOD((YEAR(L$8)-YEAR($E16))*12+MONTH(L$8)-MONTH($E16),$T16)=0),$F16,0))))</x:f>
      </x:c>
      <x:c r="M16" s="36" t="str">
        <x:f>IF(OR($C16="",$E16=""),"",IF($D16="One-time",IF(AND($E16&gt;='Start Here'!$D$10,YEAR($E16)=YEAR(M$8),MONTH($E16)=MONTH(M$8)),$F16,0),IF(OR(NOT(ISNUMBER($T16)),$T16&lt;=0),"",IF(AND(M$8&gt;=DATE(YEAR($E16),MONTH($E16),1),MOD((YEAR(M$8)-YEAR($E16))*12+MONTH(M$8)-MONTH($E16),$T16)=0),$F16,0))))</x:f>
      </x:c>
      <x:c r="N16" s="36" t="str">
        <x:f>IF(OR($C16="",$E16=""),"",IF($D16="One-time",IF(AND($E16&gt;='Start Here'!$D$10,YEAR($E16)=YEAR(N$8),MONTH($E16)=MONTH(N$8)),$F16,0),IF(OR(NOT(ISNUMBER($T16)),$T16&lt;=0),"",IF(AND(N$8&gt;=DATE(YEAR($E16),MONTH($E16),1),MOD((YEAR(N$8)-YEAR($E16))*12+MONTH(N$8)-MONTH($E16),$T16)=0),$F16,0))))</x:f>
      </x:c>
      <x:c r="O16" s="36" t="str">
        <x:f>IF(OR($C16="",$E16=""),"",IF($D16="One-time",IF(AND($E16&gt;='Start Here'!$D$10,YEAR($E16)=YEAR(O$8),MONTH($E16)=MONTH(O$8)),$F16,0),IF(OR(NOT(ISNUMBER($T16)),$T16&lt;=0),"",IF(AND(O$8&gt;=DATE(YEAR($E16),MONTH($E16),1),MOD((YEAR(O$8)-YEAR($E16))*12+MONTH(O$8)-MONTH($E16),$T16)=0),$F16,0))))</x:f>
      </x:c>
      <x:c r="P16" s="36" t="str">
        <x:f>IF(OR($C16="",$E16=""),"",IF($D16="One-time",IF(AND($E16&gt;='Start Here'!$D$10,YEAR($E16)=YEAR(P$8),MONTH($E16)=MONTH(P$8)),$F16,0),IF(OR(NOT(ISNUMBER($T16)),$T16&lt;=0),"",IF(AND(P$8&gt;=DATE(YEAR($E16),MONTH($E16),1),MOD((YEAR(P$8)-YEAR($E16))*12+MONTH(P$8)-MONTH($E16),$T16)=0),$F16,0))))</x:f>
      </x:c>
      <x:c r="Q16" s="36" t="str">
        <x:f>IF(OR($C16="",$E16=""),"",IF($D16="One-time",IF(AND($E16&gt;='Start Here'!$D$10,YEAR($E16)=YEAR(Q$8),MONTH($E16)=MONTH(Q$8)),$F16,0),IF(OR(NOT(ISNUMBER($T16)),$T16&lt;=0),"",IF(AND(Q$8&gt;=DATE(YEAR($E16),MONTH($E16),1),MOD((YEAR(Q$8)-YEAR($E16))*12+MONTH(Q$8)-MONTH($E16),$T16)=0),$F16,0))))</x:f>
      </x:c>
      <x:c r="R16" s="36" t="str">
        <x:f>IF(OR($C16="",$E16=""),"",IF($D16="One-time",IF(AND($E16&gt;='Start Here'!$D$10,YEAR($E16)=YEAR(R$8),MONTH($E16)=MONTH(R$8)),$F16,0),IF(OR(NOT(ISNUMBER($T16)),$T16&lt;=0),"",IF(AND(R$8&gt;=DATE(YEAR($E16),MONTH($E16),1),MOD((YEAR(R$8)-YEAR($E16))*12+MONTH(R$8)-MONTH($E16),$T16)=0),$F16,0))))</x:f>
      </x:c>
      <x:c r="S16" s="36" t="str">
        <x:f t="shared" si="3"/>
      </x:c>
      <x:c r="T16" s="23" t="str">
        <x:f>IF(Bills!$C16="","",Bills!N16)</x:f>
      </x:c>
    </x:row>
    <x:row r="17" ht="24.75" customHeight="1">
      <x:c r="B17" s="23" t="str">
        <x:f>IF(Bills!$C17="","",Bills!B17)</x:f>
      </x:c>
      <x:c r="C17" s="23" t="str">
        <x:f>IF(Bills!$C17="","",Bills!C17)</x:f>
      </x:c>
      <x:c r="D17" s="23" t="str">
        <x:f>IF(Bills!$C17="","",Bills!F17)</x:f>
      </x:c>
      <x:c r="E17" s="45" t="str">
        <x:f>IF(Bills!$C17="","",Bills!H17)</x:f>
      </x:c>
      <x:c r="F17" s="36" t="str">
        <x:f>IF(Bills!$C17="","",Bills!E17)</x:f>
      </x:c>
      <x:c r="G17" s="36" t="str">
        <x:f>IF(OR($C17="",$E17=""),"",IF($D17="One-time",IF(AND($E17&gt;='Start Here'!$D$10,YEAR($E17)=YEAR(G$8),MONTH($E17)=MONTH(G$8)),$F17,0),IF(OR(NOT(ISNUMBER($T17)),$T17&lt;=0),"",IF(AND(G$8&gt;=DATE(YEAR($E17),MONTH($E17),1),MOD((YEAR(G$8)-YEAR($E17))*12+MONTH(G$8)-MONTH($E17),$T17)=0),$F17,0))))</x:f>
      </x:c>
      <x:c r="H17" s="36" t="str">
        <x:f>IF(OR($C17="",$E17=""),"",IF($D17="One-time",IF(AND($E17&gt;='Start Here'!$D$10,YEAR($E17)=YEAR(H$8),MONTH($E17)=MONTH(H$8)),$F17,0),IF(OR(NOT(ISNUMBER($T17)),$T17&lt;=0),"",IF(AND(H$8&gt;=DATE(YEAR($E17),MONTH($E17),1),MOD((YEAR(H$8)-YEAR($E17))*12+MONTH(H$8)-MONTH($E17),$T17)=0),$F17,0))))</x:f>
      </x:c>
      <x:c r="I17" s="36" t="str">
        <x:f>IF(OR($C17="",$E17=""),"",IF($D17="One-time",IF(AND($E17&gt;='Start Here'!$D$10,YEAR($E17)=YEAR(I$8),MONTH($E17)=MONTH(I$8)),$F17,0),IF(OR(NOT(ISNUMBER($T17)),$T17&lt;=0),"",IF(AND(I$8&gt;=DATE(YEAR($E17),MONTH($E17),1),MOD((YEAR(I$8)-YEAR($E17))*12+MONTH(I$8)-MONTH($E17),$T17)=0),$F17,0))))</x:f>
      </x:c>
      <x:c r="J17" s="36" t="str">
        <x:f>IF(OR($C17="",$E17=""),"",IF($D17="One-time",IF(AND($E17&gt;='Start Here'!$D$10,YEAR($E17)=YEAR(J$8),MONTH($E17)=MONTH(J$8)),$F17,0),IF(OR(NOT(ISNUMBER($T17)),$T17&lt;=0),"",IF(AND(J$8&gt;=DATE(YEAR($E17),MONTH($E17),1),MOD((YEAR(J$8)-YEAR($E17))*12+MONTH(J$8)-MONTH($E17),$T17)=0),$F17,0))))</x:f>
      </x:c>
      <x:c r="K17" s="36" t="str">
        <x:f>IF(OR($C17="",$E17=""),"",IF($D17="One-time",IF(AND($E17&gt;='Start Here'!$D$10,YEAR($E17)=YEAR(K$8),MONTH($E17)=MONTH(K$8)),$F17,0),IF(OR(NOT(ISNUMBER($T17)),$T17&lt;=0),"",IF(AND(K$8&gt;=DATE(YEAR($E17),MONTH($E17),1),MOD((YEAR(K$8)-YEAR($E17))*12+MONTH(K$8)-MONTH($E17),$T17)=0),$F17,0))))</x:f>
      </x:c>
      <x:c r="L17" s="36" t="str">
        <x:f>IF(OR($C17="",$E17=""),"",IF($D17="One-time",IF(AND($E17&gt;='Start Here'!$D$10,YEAR($E17)=YEAR(L$8),MONTH($E17)=MONTH(L$8)),$F17,0),IF(OR(NOT(ISNUMBER($T17)),$T17&lt;=0),"",IF(AND(L$8&gt;=DATE(YEAR($E17),MONTH($E17),1),MOD((YEAR(L$8)-YEAR($E17))*12+MONTH(L$8)-MONTH($E17),$T17)=0),$F17,0))))</x:f>
      </x:c>
      <x:c r="M17" s="36" t="str">
        <x:f>IF(OR($C17="",$E17=""),"",IF($D17="One-time",IF(AND($E17&gt;='Start Here'!$D$10,YEAR($E17)=YEAR(M$8),MONTH($E17)=MONTH(M$8)),$F17,0),IF(OR(NOT(ISNUMBER($T17)),$T17&lt;=0),"",IF(AND(M$8&gt;=DATE(YEAR($E17),MONTH($E17),1),MOD((YEAR(M$8)-YEAR($E17))*12+MONTH(M$8)-MONTH($E17),$T17)=0),$F17,0))))</x:f>
      </x:c>
      <x:c r="N17" s="36" t="str">
        <x:f>IF(OR($C17="",$E17=""),"",IF($D17="One-time",IF(AND($E17&gt;='Start Here'!$D$10,YEAR($E17)=YEAR(N$8),MONTH($E17)=MONTH(N$8)),$F17,0),IF(OR(NOT(ISNUMBER($T17)),$T17&lt;=0),"",IF(AND(N$8&gt;=DATE(YEAR($E17),MONTH($E17),1),MOD((YEAR(N$8)-YEAR($E17))*12+MONTH(N$8)-MONTH($E17),$T17)=0),$F17,0))))</x:f>
      </x:c>
      <x:c r="O17" s="36" t="str">
        <x:f>IF(OR($C17="",$E17=""),"",IF($D17="One-time",IF(AND($E17&gt;='Start Here'!$D$10,YEAR($E17)=YEAR(O$8),MONTH($E17)=MONTH(O$8)),$F17,0),IF(OR(NOT(ISNUMBER($T17)),$T17&lt;=0),"",IF(AND(O$8&gt;=DATE(YEAR($E17),MONTH($E17),1),MOD((YEAR(O$8)-YEAR($E17))*12+MONTH(O$8)-MONTH($E17),$T17)=0),$F17,0))))</x:f>
      </x:c>
      <x:c r="P17" s="36" t="str">
        <x:f>IF(OR($C17="",$E17=""),"",IF($D17="One-time",IF(AND($E17&gt;='Start Here'!$D$10,YEAR($E17)=YEAR(P$8),MONTH($E17)=MONTH(P$8)),$F17,0),IF(OR(NOT(ISNUMBER($T17)),$T17&lt;=0),"",IF(AND(P$8&gt;=DATE(YEAR($E17),MONTH($E17),1),MOD((YEAR(P$8)-YEAR($E17))*12+MONTH(P$8)-MONTH($E17),$T17)=0),$F17,0))))</x:f>
      </x:c>
      <x:c r="Q17" s="36" t="str">
        <x:f>IF(OR($C17="",$E17=""),"",IF($D17="One-time",IF(AND($E17&gt;='Start Here'!$D$10,YEAR($E17)=YEAR(Q$8),MONTH($E17)=MONTH(Q$8)),$F17,0),IF(OR(NOT(ISNUMBER($T17)),$T17&lt;=0),"",IF(AND(Q$8&gt;=DATE(YEAR($E17),MONTH($E17),1),MOD((YEAR(Q$8)-YEAR($E17))*12+MONTH(Q$8)-MONTH($E17),$T17)=0),$F17,0))))</x:f>
      </x:c>
      <x:c r="R17" s="36" t="str">
        <x:f>IF(OR($C17="",$E17=""),"",IF($D17="One-time",IF(AND($E17&gt;='Start Here'!$D$10,YEAR($E17)=YEAR(R$8),MONTH($E17)=MONTH(R$8)),$F17,0),IF(OR(NOT(ISNUMBER($T17)),$T17&lt;=0),"",IF(AND(R$8&gt;=DATE(YEAR($E17),MONTH($E17),1),MOD((YEAR(R$8)-YEAR($E17))*12+MONTH(R$8)-MONTH($E17),$T17)=0),$F17,0))))</x:f>
      </x:c>
      <x:c r="S17" s="36" t="str">
        <x:f t="shared" si="3"/>
      </x:c>
      <x:c r="T17" s="23" t="str">
        <x:f>IF(Bills!$C17="","",Bills!N17)</x:f>
      </x:c>
    </x:row>
    <x:row r="18" ht="24.75" customHeight="1">
      <x:c r="B18" s="74" t="str">
        <x:f>IF(Bills!$C18="","",Bills!B18)</x:f>
      </x:c>
      <x:c r="C18" s="74" t="str">
        <x:f>IF(Bills!$C18="","",Bills!C18)</x:f>
      </x:c>
      <x:c r="D18" s="74" t="str">
        <x:f>IF(Bills!$C18="","",Bills!F18)</x:f>
      </x:c>
      <x:c r="E18" s="79" t="str">
        <x:f>IF(Bills!$C18="","",Bills!H18)</x:f>
      </x:c>
      <x:c r="F18" s="75" t="str">
        <x:f>IF(Bills!$C18="","",Bills!E18)</x:f>
      </x:c>
      <x:c r="G18" s="75" t="str">
        <x:f>IF(OR($C18="",$E18=""),"",IF($D18="One-time",IF(AND($E18&gt;='Start Here'!$D$10,YEAR($E18)=YEAR(G$8),MONTH($E18)=MONTH(G$8)),$F18,0),IF(OR(NOT(ISNUMBER($T18)),$T18&lt;=0),"",IF(AND(G$8&gt;=DATE(YEAR($E18),MONTH($E18),1),MOD((YEAR(G$8)-YEAR($E18))*12+MONTH(G$8)-MONTH($E18),$T18)=0),$F18,0))))</x:f>
      </x:c>
      <x:c r="H18" s="75" t="str">
        <x:f>IF(OR($C18="",$E18=""),"",IF($D18="One-time",IF(AND($E18&gt;='Start Here'!$D$10,YEAR($E18)=YEAR(H$8),MONTH($E18)=MONTH(H$8)),$F18,0),IF(OR(NOT(ISNUMBER($T18)),$T18&lt;=0),"",IF(AND(H$8&gt;=DATE(YEAR($E18),MONTH($E18),1),MOD((YEAR(H$8)-YEAR($E18))*12+MONTH(H$8)-MONTH($E18),$T18)=0),$F18,0))))</x:f>
      </x:c>
      <x:c r="I18" s="75" t="str">
        <x:f>IF(OR($C18="",$E18=""),"",IF($D18="One-time",IF(AND($E18&gt;='Start Here'!$D$10,YEAR($E18)=YEAR(I$8),MONTH($E18)=MONTH(I$8)),$F18,0),IF(OR(NOT(ISNUMBER($T18)),$T18&lt;=0),"",IF(AND(I$8&gt;=DATE(YEAR($E18),MONTH($E18),1),MOD((YEAR(I$8)-YEAR($E18))*12+MONTH(I$8)-MONTH($E18),$T18)=0),$F18,0))))</x:f>
      </x:c>
      <x:c r="J18" s="75" t="str">
        <x:f>IF(OR($C18="",$E18=""),"",IF($D18="One-time",IF(AND($E18&gt;='Start Here'!$D$10,YEAR($E18)=YEAR(J$8),MONTH($E18)=MONTH(J$8)),$F18,0),IF(OR(NOT(ISNUMBER($T18)),$T18&lt;=0),"",IF(AND(J$8&gt;=DATE(YEAR($E18),MONTH($E18),1),MOD((YEAR(J$8)-YEAR($E18))*12+MONTH(J$8)-MONTH($E18),$T18)=0),$F18,0))))</x:f>
      </x:c>
      <x:c r="K18" s="75" t="str">
        <x:f>IF(OR($C18="",$E18=""),"",IF($D18="One-time",IF(AND($E18&gt;='Start Here'!$D$10,YEAR($E18)=YEAR(K$8),MONTH($E18)=MONTH(K$8)),$F18,0),IF(OR(NOT(ISNUMBER($T18)),$T18&lt;=0),"",IF(AND(K$8&gt;=DATE(YEAR($E18),MONTH($E18),1),MOD((YEAR(K$8)-YEAR($E18))*12+MONTH(K$8)-MONTH($E18),$T18)=0),$F18,0))))</x:f>
      </x:c>
      <x:c r="L18" s="75" t="str">
        <x:f>IF(OR($C18="",$E18=""),"",IF($D18="One-time",IF(AND($E18&gt;='Start Here'!$D$10,YEAR($E18)=YEAR(L$8),MONTH($E18)=MONTH(L$8)),$F18,0),IF(OR(NOT(ISNUMBER($T18)),$T18&lt;=0),"",IF(AND(L$8&gt;=DATE(YEAR($E18),MONTH($E18),1),MOD((YEAR(L$8)-YEAR($E18))*12+MONTH(L$8)-MONTH($E18),$T18)=0),$F18,0))))</x:f>
      </x:c>
      <x:c r="M18" s="75" t="str">
        <x:f>IF(OR($C18="",$E18=""),"",IF($D18="One-time",IF(AND($E18&gt;='Start Here'!$D$10,YEAR($E18)=YEAR(M$8),MONTH($E18)=MONTH(M$8)),$F18,0),IF(OR(NOT(ISNUMBER($T18)),$T18&lt;=0),"",IF(AND(M$8&gt;=DATE(YEAR($E18),MONTH($E18),1),MOD((YEAR(M$8)-YEAR($E18))*12+MONTH(M$8)-MONTH($E18),$T18)=0),$F18,0))))</x:f>
      </x:c>
      <x:c r="N18" s="75" t="str">
        <x:f>IF(OR($C18="",$E18=""),"",IF($D18="One-time",IF(AND($E18&gt;='Start Here'!$D$10,YEAR($E18)=YEAR(N$8),MONTH($E18)=MONTH(N$8)),$F18,0),IF(OR(NOT(ISNUMBER($T18)),$T18&lt;=0),"",IF(AND(N$8&gt;=DATE(YEAR($E18),MONTH($E18),1),MOD((YEAR(N$8)-YEAR($E18))*12+MONTH(N$8)-MONTH($E18),$T18)=0),$F18,0))))</x:f>
      </x:c>
      <x:c r="O18" s="75" t="str">
        <x:f>IF(OR($C18="",$E18=""),"",IF($D18="One-time",IF(AND($E18&gt;='Start Here'!$D$10,YEAR($E18)=YEAR(O$8),MONTH($E18)=MONTH(O$8)),$F18,0),IF(OR(NOT(ISNUMBER($T18)),$T18&lt;=0),"",IF(AND(O$8&gt;=DATE(YEAR($E18),MONTH($E18),1),MOD((YEAR(O$8)-YEAR($E18))*12+MONTH(O$8)-MONTH($E18),$T18)=0),$F18,0))))</x:f>
      </x:c>
      <x:c r="P18" s="75" t="str">
        <x:f>IF(OR($C18="",$E18=""),"",IF($D18="One-time",IF(AND($E18&gt;='Start Here'!$D$10,YEAR($E18)=YEAR(P$8),MONTH($E18)=MONTH(P$8)),$F18,0),IF(OR(NOT(ISNUMBER($T18)),$T18&lt;=0),"",IF(AND(P$8&gt;=DATE(YEAR($E18),MONTH($E18),1),MOD((YEAR(P$8)-YEAR($E18))*12+MONTH(P$8)-MONTH($E18),$T18)=0),$F18,0))))</x:f>
      </x:c>
      <x:c r="Q18" s="75" t="str">
        <x:f>IF(OR($C18="",$E18=""),"",IF($D18="One-time",IF(AND($E18&gt;='Start Here'!$D$10,YEAR($E18)=YEAR(Q$8),MONTH($E18)=MONTH(Q$8)),$F18,0),IF(OR(NOT(ISNUMBER($T18)),$T18&lt;=0),"",IF(AND(Q$8&gt;=DATE(YEAR($E18),MONTH($E18),1),MOD((YEAR(Q$8)-YEAR($E18))*12+MONTH(Q$8)-MONTH($E18),$T18)=0),$F18,0))))</x:f>
      </x:c>
      <x:c r="R18" s="75" t="str">
        <x:f>IF(OR($C18="",$E18=""),"",IF($D18="One-time",IF(AND($E18&gt;='Start Here'!$D$10,YEAR($E18)=YEAR(R$8),MONTH($E18)=MONTH(R$8)),$F18,0),IF(OR(NOT(ISNUMBER($T18)),$T18&lt;=0),"",IF(AND(R$8&gt;=DATE(YEAR($E18),MONTH($E18),1),MOD((YEAR(R$8)-YEAR($E18))*12+MONTH(R$8)-MONTH($E18),$T18)=0),$F18,0))))</x:f>
      </x:c>
      <x:c r="S18" s="75" t="str">
        <x:f t="shared" si="3"/>
      </x:c>
      <x:c r="T18" s="74" t="str">
        <x:f>IF(Bills!$C18="","",Bills!N18)</x:f>
      </x:c>
    </x:row>
    <x:row r="19" ht="24.75" customHeight="1">
      <x:c r="B19" s="23" t="str">
        <x:f>IF(Bills!$C19="","",Bills!B19)</x:f>
      </x:c>
      <x:c r="C19" s="23" t="str">
        <x:f>IF(Bills!$C19="","",Bills!C19)</x:f>
      </x:c>
      <x:c r="D19" s="23" t="str">
        <x:f>IF(Bills!$C19="","",Bills!F19)</x:f>
      </x:c>
      <x:c r="E19" s="45" t="str">
        <x:f>IF(Bills!$C19="","",Bills!H19)</x:f>
      </x:c>
      <x:c r="F19" s="36" t="str">
        <x:f>IF(Bills!$C19="","",Bills!E19)</x:f>
      </x:c>
      <x:c r="G19" s="36" t="str">
        <x:f>IF(OR($C19="",$E19=""),"",IF($D19="One-time",IF(AND($E19&gt;='Start Here'!$D$10,YEAR($E19)=YEAR(G$8),MONTH($E19)=MONTH(G$8)),$F19,0),IF(OR(NOT(ISNUMBER($T19)),$T19&lt;=0),"",IF(AND(G$8&gt;=DATE(YEAR($E19),MONTH($E19),1),MOD((YEAR(G$8)-YEAR($E19))*12+MONTH(G$8)-MONTH($E19),$T19)=0),$F19,0))))</x:f>
      </x:c>
      <x:c r="H19" s="36" t="str">
        <x:f>IF(OR($C19="",$E19=""),"",IF($D19="One-time",IF(AND($E19&gt;='Start Here'!$D$10,YEAR($E19)=YEAR(H$8),MONTH($E19)=MONTH(H$8)),$F19,0),IF(OR(NOT(ISNUMBER($T19)),$T19&lt;=0),"",IF(AND(H$8&gt;=DATE(YEAR($E19),MONTH($E19),1),MOD((YEAR(H$8)-YEAR($E19))*12+MONTH(H$8)-MONTH($E19),$T19)=0),$F19,0))))</x:f>
      </x:c>
      <x:c r="I19" s="36" t="str">
        <x:f>IF(OR($C19="",$E19=""),"",IF($D19="One-time",IF(AND($E19&gt;='Start Here'!$D$10,YEAR($E19)=YEAR(I$8),MONTH($E19)=MONTH(I$8)),$F19,0),IF(OR(NOT(ISNUMBER($T19)),$T19&lt;=0),"",IF(AND(I$8&gt;=DATE(YEAR($E19),MONTH($E19),1),MOD((YEAR(I$8)-YEAR($E19))*12+MONTH(I$8)-MONTH($E19),$T19)=0),$F19,0))))</x:f>
      </x:c>
      <x:c r="J19" s="36" t="str">
        <x:f>IF(OR($C19="",$E19=""),"",IF($D19="One-time",IF(AND($E19&gt;='Start Here'!$D$10,YEAR($E19)=YEAR(J$8),MONTH($E19)=MONTH(J$8)),$F19,0),IF(OR(NOT(ISNUMBER($T19)),$T19&lt;=0),"",IF(AND(J$8&gt;=DATE(YEAR($E19),MONTH($E19),1),MOD((YEAR(J$8)-YEAR($E19))*12+MONTH(J$8)-MONTH($E19),$T19)=0),$F19,0))))</x:f>
      </x:c>
      <x:c r="K19" s="36" t="str">
        <x:f>IF(OR($C19="",$E19=""),"",IF($D19="One-time",IF(AND($E19&gt;='Start Here'!$D$10,YEAR($E19)=YEAR(K$8),MONTH($E19)=MONTH(K$8)),$F19,0),IF(OR(NOT(ISNUMBER($T19)),$T19&lt;=0),"",IF(AND(K$8&gt;=DATE(YEAR($E19),MONTH($E19),1),MOD((YEAR(K$8)-YEAR($E19))*12+MONTH(K$8)-MONTH($E19),$T19)=0),$F19,0))))</x:f>
      </x:c>
      <x:c r="L19" s="36" t="str">
        <x:f>IF(OR($C19="",$E19=""),"",IF($D19="One-time",IF(AND($E19&gt;='Start Here'!$D$10,YEAR($E19)=YEAR(L$8),MONTH($E19)=MONTH(L$8)),$F19,0),IF(OR(NOT(ISNUMBER($T19)),$T19&lt;=0),"",IF(AND(L$8&gt;=DATE(YEAR($E19),MONTH($E19),1),MOD((YEAR(L$8)-YEAR($E19))*12+MONTH(L$8)-MONTH($E19),$T19)=0),$F19,0))))</x:f>
      </x:c>
      <x:c r="M19" s="36" t="str">
        <x:f>IF(OR($C19="",$E19=""),"",IF($D19="One-time",IF(AND($E19&gt;='Start Here'!$D$10,YEAR($E19)=YEAR(M$8),MONTH($E19)=MONTH(M$8)),$F19,0),IF(OR(NOT(ISNUMBER($T19)),$T19&lt;=0),"",IF(AND(M$8&gt;=DATE(YEAR($E19),MONTH($E19),1),MOD((YEAR(M$8)-YEAR($E19))*12+MONTH(M$8)-MONTH($E19),$T19)=0),$F19,0))))</x:f>
      </x:c>
      <x:c r="N19" s="36" t="str">
        <x:f>IF(OR($C19="",$E19=""),"",IF($D19="One-time",IF(AND($E19&gt;='Start Here'!$D$10,YEAR($E19)=YEAR(N$8),MONTH($E19)=MONTH(N$8)),$F19,0),IF(OR(NOT(ISNUMBER($T19)),$T19&lt;=0),"",IF(AND(N$8&gt;=DATE(YEAR($E19),MONTH($E19),1),MOD((YEAR(N$8)-YEAR($E19))*12+MONTH(N$8)-MONTH($E19),$T19)=0),$F19,0))))</x:f>
      </x:c>
      <x:c r="O19" s="36" t="str">
        <x:f>IF(OR($C19="",$E19=""),"",IF($D19="One-time",IF(AND($E19&gt;='Start Here'!$D$10,YEAR($E19)=YEAR(O$8),MONTH($E19)=MONTH(O$8)),$F19,0),IF(OR(NOT(ISNUMBER($T19)),$T19&lt;=0),"",IF(AND(O$8&gt;=DATE(YEAR($E19),MONTH($E19),1),MOD((YEAR(O$8)-YEAR($E19))*12+MONTH(O$8)-MONTH($E19),$T19)=0),$F19,0))))</x:f>
      </x:c>
      <x:c r="P19" s="36" t="str">
        <x:f>IF(OR($C19="",$E19=""),"",IF($D19="One-time",IF(AND($E19&gt;='Start Here'!$D$10,YEAR($E19)=YEAR(P$8),MONTH($E19)=MONTH(P$8)),$F19,0),IF(OR(NOT(ISNUMBER($T19)),$T19&lt;=0),"",IF(AND(P$8&gt;=DATE(YEAR($E19),MONTH($E19),1),MOD((YEAR(P$8)-YEAR($E19))*12+MONTH(P$8)-MONTH($E19),$T19)=0),$F19,0))))</x:f>
      </x:c>
      <x:c r="Q19" s="36" t="str">
        <x:f>IF(OR($C19="",$E19=""),"",IF($D19="One-time",IF(AND($E19&gt;='Start Here'!$D$10,YEAR($E19)=YEAR(Q$8),MONTH($E19)=MONTH(Q$8)),$F19,0),IF(OR(NOT(ISNUMBER($T19)),$T19&lt;=0),"",IF(AND(Q$8&gt;=DATE(YEAR($E19),MONTH($E19),1),MOD((YEAR(Q$8)-YEAR($E19))*12+MONTH(Q$8)-MONTH($E19),$T19)=0),$F19,0))))</x:f>
      </x:c>
      <x:c r="R19" s="36" t="str">
        <x:f>IF(OR($C19="",$E19=""),"",IF($D19="One-time",IF(AND($E19&gt;='Start Here'!$D$10,YEAR($E19)=YEAR(R$8),MONTH($E19)=MONTH(R$8)),$F19,0),IF(OR(NOT(ISNUMBER($T19)),$T19&lt;=0),"",IF(AND(R$8&gt;=DATE(YEAR($E19),MONTH($E19),1),MOD((YEAR(R$8)-YEAR($E19))*12+MONTH(R$8)-MONTH($E19),$T19)=0),$F19,0))))</x:f>
      </x:c>
      <x:c r="S19" s="36" t="str">
        <x:f t="shared" si="3"/>
      </x:c>
      <x:c r="T19" s="23" t="str">
        <x:f>IF(Bills!$C19="","",Bills!N19)</x:f>
      </x:c>
    </x:row>
    <x:row r="20" ht="24.75" customHeight="1">
      <x:c r="B20" s="23" t="str">
        <x:f>IF(Bills!$C20="","",Bills!B20)</x:f>
      </x:c>
      <x:c r="C20" s="23" t="str">
        <x:f>IF(Bills!$C20="","",Bills!C20)</x:f>
      </x:c>
      <x:c r="D20" s="23" t="str">
        <x:f>IF(Bills!$C20="","",Bills!F20)</x:f>
      </x:c>
      <x:c r="E20" s="45" t="str">
        <x:f>IF(Bills!$C20="","",Bills!H20)</x:f>
      </x:c>
      <x:c r="F20" s="36" t="str">
        <x:f>IF(Bills!$C20="","",Bills!E20)</x:f>
      </x:c>
      <x:c r="G20" s="36" t="str">
        <x:f>IF(OR($C20="",$E20=""),"",IF($D20="One-time",IF(AND($E20&gt;='Start Here'!$D$10,YEAR($E20)=YEAR(G$8),MONTH($E20)=MONTH(G$8)),$F20,0),IF(OR(NOT(ISNUMBER($T20)),$T20&lt;=0),"",IF(AND(G$8&gt;=DATE(YEAR($E20),MONTH($E20),1),MOD((YEAR(G$8)-YEAR($E20))*12+MONTH(G$8)-MONTH($E20),$T20)=0),$F20,0))))</x:f>
      </x:c>
      <x:c r="H20" s="36" t="str">
        <x:f>IF(OR($C20="",$E20=""),"",IF($D20="One-time",IF(AND($E20&gt;='Start Here'!$D$10,YEAR($E20)=YEAR(H$8),MONTH($E20)=MONTH(H$8)),$F20,0),IF(OR(NOT(ISNUMBER($T20)),$T20&lt;=0),"",IF(AND(H$8&gt;=DATE(YEAR($E20),MONTH($E20),1),MOD((YEAR(H$8)-YEAR($E20))*12+MONTH(H$8)-MONTH($E20),$T20)=0),$F20,0))))</x:f>
      </x:c>
      <x:c r="I20" s="36" t="str">
        <x:f>IF(OR($C20="",$E20=""),"",IF($D20="One-time",IF(AND($E20&gt;='Start Here'!$D$10,YEAR($E20)=YEAR(I$8),MONTH($E20)=MONTH(I$8)),$F20,0),IF(OR(NOT(ISNUMBER($T20)),$T20&lt;=0),"",IF(AND(I$8&gt;=DATE(YEAR($E20),MONTH($E20),1),MOD((YEAR(I$8)-YEAR($E20))*12+MONTH(I$8)-MONTH($E20),$T20)=0),$F20,0))))</x:f>
      </x:c>
      <x:c r="J20" s="36" t="str">
        <x:f>IF(OR($C20="",$E20=""),"",IF($D20="One-time",IF(AND($E20&gt;='Start Here'!$D$10,YEAR($E20)=YEAR(J$8),MONTH($E20)=MONTH(J$8)),$F20,0),IF(OR(NOT(ISNUMBER($T20)),$T20&lt;=0),"",IF(AND(J$8&gt;=DATE(YEAR($E20),MONTH($E20),1),MOD((YEAR(J$8)-YEAR($E20))*12+MONTH(J$8)-MONTH($E20),$T20)=0),$F20,0))))</x:f>
      </x:c>
      <x:c r="K20" s="36" t="str">
        <x:f>IF(OR($C20="",$E20=""),"",IF($D20="One-time",IF(AND($E20&gt;='Start Here'!$D$10,YEAR($E20)=YEAR(K$8),MONTH($E20)=MONTH(K$8)),$F20,0),IF(OR(NOT(ISNUMBER($T20)),$T20&lt;=0),"",IF(AND(K$8&gt;=DATE(YEAR($E20),MONTH($E20),1),MOD((YEAR(K$8)-YEAR($E20))*12+MONTH(K$8)-MONTH($E20),$T20)=0),$F20,0))))</x:f>
      </x:c>
      <x:c r="L20" s="36" t="str">
        <x:f>IF(OR($C20="",$E20=""),"",IF($D20="One-time",IF(AND($E20&gt;='Start Here'!$D$10,YEAR($E20)=YEAR(L$8),MONTH($E20)=MONTH(L$8)),$F20,0),IF(OR(NOT(ISNUMBER($T20)),$T20&lt;=0),"",IF(AND(L$8&gt;=DATE(YEAR($E20),MONTH($E20),1),MOD((YEAR(L$8)-YEAR($E20))*12+MONTH(L$8)-MONTH($E20),$T20)=0),$F20,0))))</x:f>
      </x:c>
      <x:c r="M20" s="36" t="str">
        <x:f>IF(OR($C20="",$E20=""),"",IF($D20="One-time",IF(AND($E20&gt;='Start Here'!$D$10,YEAR($E20)=YEAR(M$8),MONTH($E20)=MONTH(M$8)),$F20,0),IF(OR(NOT(ISNUMBER($T20)),$T20&lt;=0),"",IF(AND(M$8&gt;=DATE(YEAR($E20),MONTH($E20),1),MOD((YEAR(M$8)-YEAR($E20))*12+MONTH(M$8)-MONTH($E20),$T20)=0),$F20,0))))</x:f>
      </x:c>
      <x:c r="N20" s="36" t="str">
        <x:f>IF(OR($C20="",$E20=""),"",IF($D20="One-time",IF(AND($E20&gt;='Start Here'!$D$10,YEAR($E20)=YEAR(N$8),MONTH($E20)=MONTH(N$8)),$F20,0),IF(OR(NOT(ISNUMBER($T20)),$T20&lt;=0),"",IF(AND(N$8&gt;=DATE(YEAR($E20),MONTH($E20),1),MOD((YEAR(N$8)-YEAR($E20))*12+MONTH(N$8)-MONTH($E20),$T20)=0),$F20,0))))</x:f>
      </x:c>
      <x:c r="O20" s="36" t="str">
        <x:f>IF(OR($C20="",$E20=""),"",IF($D20="One-time",IF(AND($E20&gt;='Start Here'!$D$10,YEAR($E20)=YEAR(O$8),MONTH($E20)=MONTH(O$8)),$F20,0),IF(OR(NOT(ISNUMBER($T20)),$T20&lt;=0),"",IF(AND(O$8&gt;=DATE(YEAR($E20),MONTH($E20),1),MOD((YEAR(O$8)-YEAR($E20))*12+MONTH(O$8)-MONTH($E20),$T20)=0),$F20,0))))</x:f>
      </x:c>
      <x:c r="P20" s="36" t="str">
        <x:f>IF(OR($C20="",$E20=""),"",IF($D20="One-time",IF(AND($E20&gt;='Start Here'!$D$10,YEAR($E20)=YEAR(P$8),MONTH($E20)=MONTH(P$8)),$F20,0),IF(OR(NOT(ISNUMBER($T20)),$T20&lt;=0),"",IF(AND(P$8&gt;=DATE(YEAR($E20),MONTH($E20),1),MOD((YEAR(P$8)-YEAR($E20))*12+MONTH(P$8)-MONTH($E20),$T20)=0),$F20,0))))</x:f>
      </x:c>
      <x:c r="Q20" s="36" t="str">
        <x:f>IF(OR($C20="",$E20=""),"",IF($D20="One-time",IF(AND($E20&gt;='Start Here'!$D$10,YEAR($E20)=YEAR(Q$8),MONTH($E20)=MONTH(Q$8)),$F20,0),IF(OR(NOT(ISNUMBER($T20)),$T20&lt;=0),"",IF(AND(Q$8&gt;=DATE(YEAR($E20),MONTH($E20),1),MOD((YEAR(Q$8)-YEAR($E20))*12+MONTH(Q$8)-MONTH($E20),$T20)=0),$F20,0))))</x:f>
      </x:c>
      <x:c r="R20" s="36" t="str">
        <x:f>IF(OR($C20="",$E20=""),"",IF($D20="One-time",IF(AND($E20&gt;='Start Here'!$D$10,YEAR($E20)=YEAR(R$8),MONTH($E20)=MONTH(R$8)),$F20,0),IF(OR(NOT(ISNUMBER($T20)),$T20&lt;=0),"",IF(AND(R$8&gt;=DATE(YEAR($E20),MONTH($E20),1),MOD((YEAR(R$8)-YEAR($E20))*12+MONTH(R$8)-MONTH($E20),$T20)=0),$F20,0))))</x:f>
      </x:c>
      <x:c r="S20" s="36" t="str">
        <x:f t="shared" si="3"/>
      </x:c>
      <x:c r="T20" s="23" t="str">
        <x:f>IF(Bills!$C20="","",Bills!N20)</x:f>
      </x:c>
    </x:row>
    <x:row r="21" ht="24.75" customHeight="1">
      <x:c r="B21" s="23" t="str">
        <x:f>IF(Bills!$C21="","",Bills!B21)</x:f>
      </x:c>
      <x:c r="C21" s="23" t="str">
        <x:f>IF(Bills!$C21="","",Bills!C21)</x:f>
      </x:c>
      <x:c r="D21" s="23" t="str">
        <x:f>IF(Bills!$C21="","",Bills!F21)</x:f>
      </x:c>
      <x:c r="E21" s="45" t="str">
        <x:f>IF(Bills!$C21="","",Bills!H21)</x:f>
      </x:c>
      <x:c r="F21" s="36" t="str">
        <x:f>IF(Bills!$C21="","",Bills!E21)</x:f>
      </x:c>
      <x:c r="G21" s="36" t="str">
        <x:f>IF(OR($C21="",$E21=""),"",IF($D21="One-time",IF(AND($E21&gt;='Start Here'!$D$10,YEAR($E21)=YEAR(G$8),MONTH($E21)=MONTH(G$8)),$F21,0),IF(OR(NOT(ISNUMBER($T21)),$T21&lt;=0),"",IF(AND(G$8&gt;=DATE(YEAR($E21),MONTH($E21),1),MOD((YEAR(G$8)-YEAR($E21))*12+MONTH(G$8)-MONTH($E21),$T21)=0),$F21,0))))</x:f>
      </x:c>
      <x:c r="H21" s="36" t="str">
        <x:f>IF(OR($C21="",$E21=""),"",IF($D21="One-time",IF(AND($E21&gt;='Start Here'!$D$10,YEAR($E21)=YEAR(H$8),MONTH($E21)=MONTH(H$8)),$F21,0),IF(OR(NOT(ISNUMBER($T21)),$T21&lt;=0),"",IF(AND(H$8&gt;=DATE(YEAR($E21),MONTH($E21),1),MOD((YEAR(H$8)-YEAR($E21))*12+MONTH(H$8)-MONTH($E21),$T21)=0),$F21,0))))</x:f>
      </x:c>
      <x:c r="I21" s="36" t="str">
        <x:f>IF(OR($C21="",$E21=""),"",IF($D21="One-time",IF(AND($E21&gt;='Start Here'!$D$10,YEAR($E21)=YEAR(I$8),MONTH($E21)=MONTH(I$8)),$F21,0),IF(OR(NOT(ISNUMBER($T21)),$T21&lt;=0),"",IF(AND(I$8&gt;=DATE(YEAR($E21),MONTH($E21),1),MOD((YEAR(I$8)-YEAR($E21))*12+MONTH(I$8)-MONTH($E21),$T21)=0),$F21,0))))</x:f>
      </x:c>
      <x:c r="J21" s="36" t="str">
        <x:f>IF(OR($C21="",$E21=""),"",IF($D21="One-time",IF(AND($E21&gt;='Start Here'!$D$10,YEAR($E21)=YEAR(J$8),MONTH($E21)=MONTH(J$8)),$F21,0),IF(OR(NOT(ISNUMBER($T21)),$T21&lt;=0),"",IF(AND(J$8&gt;=DATE(YEAR($E21),MONTH($E21),1),MOD((YEAR(J$8)-YEAR($E21))*12+MONTH(J$8)-MONTH($E21),$T21)=0),$F21,0))))</x:f>
      </x:c>
      <x:c r="K21" s="36" t="str">
        <x:f>IF(OR($C21="",$E21=""),"",IF($D21="One-time",IF(AND($E21&gt;='Start Here'!$D$10,YEAR($E21)=YEAR(K$8),MONTH($E21)=MONTH(K$8)),$F21,0),IF(OR(NOT(ISNUMBER($T21)),$T21&lt;=0),"",IF(AND(K$8&gt;=DATE(YEAR($E21),MONTH($E21),1),MOD((YEAR(K$8)-YEAR($E21))*12+MONTH(K$8)-MONTH($E21),$T21)=0),$F21,0))))</x:f>
      </x:c>
      <x:c r="L21" s="36" t="str">
        <x:f>IF(OR($C21="",$E21=""),"",IF($D21="One-time",IF(AND($E21&gt;='Start Here'!$D$10,YEAR($E21)=YEAR(L$8),MONTH($E21)=MONTH(L$8)),$F21,0),IF(OR(NOT(ISNUMBER($T21)),$T21&lt;=0),"",IF(AND(L$8&gt;=DATE(YEAR($E21),MONTH($E21),1),MOD((YEAR(L$8)-YEAR($E21))*12+MONTH(L$8)-MONTH($E21),$T21)=0),$F21,0))))</x:f>
      </x:c>
      <x:c r="M21" s="36" t="str">
        <x:f>IF(OR($C21="",$E21=""),"",IF($D21="One-time",IF(AND($E21&gt;='Start Here'!$D$10,YEAR($E21)=YEAR(M$8),MONTH($E21)=MONTH(M$8)),$F21,0),IF(OR(NOT(ISNUMBER($T21)),$T21&lt;=0),"",IF(AND(M$8&gt;=DATE(YEAR($E21),MONTH($E21),1),MOD((YEAR(M$8)-YEAR($E21))*12+MONTH(M$8)-MONTH($E21),$T21)=0),$F21,0))))</x:f>
      </x:c>
      <x:c r="N21" s="36" t="str">
        <x:f>IF(OR($C21="",$E21=""),"",IF($D21="One-time",IF(AND($E21&gt;='Start Here'!$D$10,YEAR($E21)=YEAR(N$8),MONTH($E21)=MONTH(N$8)),$F21,0),IF(OR(NOT(ISNUMBER($T21)),$T21&lt;=0),"",IF(AND(N$8&gt;=DATE(YEAR($E21),MONTH($E21),1),MOD((YEAR(N$8)-YEAR($E21))*12+MONTH(N$8)-MONTH($E21),$T21)=0),$F21,0))))</x:f>
      </x:c>
      <x:c r="O21" s="36" t="str">
        <x:f>IF(OR($C21="",$E21=""),"",IF($D21="One-time",IF(AND($E21&gt;='Start Here'!$D$10,YEAR($E21)=YEAR(O$8),MONTH($E21)=MONTH(O$8)),$F21,0),IF(OR(NOT(ISNUMBER($T21)),$T21&lt;=0),"",IF(AND(O$8&gt;=DATE(YEAR($E21),MONTH($E21),1),MOD((YEAR(O$8)-YEAR($E21))*12+MONTH(O$8)-MONTH($E21),$T21)=0),$F21,0))))</x:f>
      </x:c>
      <x:c r="P21" s="36" t="str">
        <x:f>IF(OR($C21="",$E21=""),"",IF($D21="One-time",IF(AND($E21&gt;='Start Here'!$D$10,YEAR($E21)=YEAR(P$8),MONTH($E21)=MONTH(P$8)),$F21,0),IF(OR(NOT(ISNUMBER($T21)),$T21&lt;=0),"",IF(AND(P$8&gt;=DATE(YEAR($E21),MONTH($E21),1),MOD((YEAR(P$8)-YEAR($E21))*12+MONTH(P$8)-MONTH($E21),$T21)=0),$F21,0))))</x:f>
      </x:c>
      <x:c r="Q21" s="36" t="str">
        <x:f>IF(OR($C21="",$E21=""),"",IF($D21="One-time",IF(AND($E21&gt;='Start Here'!$D$10,YEAR($E21)=YEAR(Q$8),MONTH($E21)=MONTH(Q$8)),$F21,0),IF(OR(NOT(ISNUMBER($T21)),$T21&lt;=0),"",IF(AND(Q$8&gt;=DATE(YEAR($E21),MONTH($E21),1),MOD((YEAR(Q$8)-YEAR($E21))*12+MONTH(Q$8)-MONTH($E21),$T21)=0),$F21,0))))</x:f>
      </x:c>
      <x:c r="R21" s="36" t="str">
        <x:f>IF(OR($C21="",$E21=""),"",IF($D21="One-time",IF(AND($E21&gt;='Start Here'!$D$10,YEAR($E21)=YEAR(R$8),MONTH($E21)=MONTH(R$8)),$F21,0),IF(OR(NOT(ISNUMBER($T21)),$T21&lt;=0),"",IF(AND(R$8&gt;=DATE(YEAR($E21),MONTH($E21),1),MOD((YEAR(R$8)-YEAR($E21))*12+MONTH(R$8)-MONTH($E21),$T21)=0),$F21,0))))</x:f>
      </x:c>
      <x:c r="S21" s="36" t="str">
        <x:f t="shared" si="3"/>
      </x:c>
      <x:c r="T21" s="23" t="str">
        <x:f>IF(Bills!$C21="","",Bills!N21)</x:f>
      </x:c>
    </x:row>
    <x:row r="22" ht="24.75" customHeight="1">
      <x:c r="B22" s="23" t="str">
        <x:f>IF(Bills!$C22="","",Bills!B22)</x:f>
      </x:c>
      <x:c r="C22" s="23" t="str">
        <x:f>IF(Bills!$C22="","",Bills!C22)</x:f>
      </x:c>
      <x:c r="D22" s="23" t="str">
        <x:f>IF(Bills!$C22="","",Bills!F22)</x:f>
      </x:c>
      <x:c r="E22" s="45" t="str">
        <x:f>IF(Bills!$C22="","",Bills!H22)</x:f>
      </x:c>
      <x:c r="F22" s="36" t="str">
        <x:f>IF(Bills!$C22="","",Bills!E22)</x:f>
      </x:c>
      <x:c r="G22" s="36" t="str">
        <x:f>IF(OR($C22="",$E22=""),"",IF($D22="One-time",IF(AND($E22&gt;='Start Here'!$D$10,YEAR($E22)=YEAR(G$8),MONTH($E22)=MONTH(G$8)),$F22,0),IF(OR(NOT(ISNUMBER($T22)),$T22&lt;=0),"",IF(AND(G$8&gt;=DATE(YEAR($E22),MONTH($E22),1),MOD((YEAR(G$8)-YEAR($E22))*12+MONTH(G$8)-MONTH($E22),$T22)=0),$F22,0))))</x:f>
      </x:c>
      <x:c r="H22" s="36" t="str">
        <x:f>IF(OR($C22="",$E22=""),"",IF($D22="One-time",IF(AND($E22&gt;='Start Here'!$D$10,YEAR($E22)=YEAR(H$8),MONTH($E22)=MONTH(H$8)),$F22,0),IF(OR(NOT(ISNUMBER($T22)),$T22&lt;=0),"",IF(AND(H$8&gt;=DATE(YEAR($E22),MONTH($E22),1),MOD((YEAR(H$8)-YEAR($E22))*12+MONTH(H$8)-MONTH($E22),$T22)=0),$F22,0))))</x:f>
      </x:c>
      <x:c r="I22" s="36" t="str">
        <x:f>IF(OR($C22="",$E22=""),"",IF($D22="One-time",IF(AND($E22&gt;='Start Here'!$D$10,YEAR($E22)=YEAR(I$8),MONTH($E22)=MONTH(I$8)),$F22,0),IF(OR(NOT(ISNUMBER($T22)),$T22&lt;=0),"",IF(AND(I$8&gt;=DATE(YEAR($E22),MONTH($E22),1),MOD((YEAR(I$8)-YEAR($E22))*12+MONTH(I$8)-MONTH($E22),$T22)=0),$F22,0))))</x:f>
      </x:c>
      <x:c r="J22" s="36" t="str">
        <x:f>IF(OR($C22="",$E22=""),"",IF($D22="One-time",IF(AND($E22&gt;='Start Here'!$D$10,YEAR($E22)=YEAR(J$8),MONTH($E22)=MONTH(J$8)),$F22,0),IF(OR(NOT(ISNUMBER($T22)),$T22&lt;=0),"",IF(AND(J$8&gt;=DATE(YEAR($E22),MONTH($E22),1),MOD((YEAR(J$8)-YEAR($E22))*12+MONTH(J$8)-MONTH($E22),$T22)=0),$F22,0))))</x:f>
      </x:c>
      <x:c r="K22" s="36" t="str">
        <x:f>IF(OR($C22="",$E22=""),"",IF($D22="One-time",IF(AND($E22&gt;='Start Here'!$D$10,YEAR($E22)=YEAR(K$8),MONTH($E22)=MONTH(K$8)),$F22,0),IF(OR(NOT(ISNUMBER($T22)),$T22&lt;=0),"",IF(AND(K$8&gt;=DATE(YEAR($E22),MONTH($E22),1),MOD((YEAR(K$8)-YEAR($E22))*12+MONTH(K$8)-MONTH($E22),$T22)=0),$F22,0))))</x:f>
      </x:c>
      <x:c r="L22" s="36" t="str">
        <x:f>IF(OR($C22="",$E22=""),"",IF($D22="One-time",IF(AND($E22&gt;='Start Here'!$D$10,YEAR($E22)=YEAR(L$8),MONTH($E22)=MONTH(L$8)),$F22,0),IF(OR(NOT(ISNUMBER($T22)),$T22&lt;=0),"",IF(AND(L$8&gt;=DATE(YEAR($E22),MONTH($E22),1),MOD((YEAR(L$8)-YEAR($E22))*12+MONTH(L$8)-MONTH($E22),$T22)=0),$F22,0))))</x:f>
      </x:c>
      <x:c r="M22" s="36" t="str">
        <x:f>IF(OR($C22="",$E22=""),"",IF($D22="One-time",IF(AND($E22&gt;='Start Here'!$D$10,YEAR($E22)=YEAR(M$8),MONTH($E22)=MONTH(M$8)),$F22,0),IF(OR(NOT(ISNUMBER($T22)),$T22&lt;=0),"",IF(AND(M$8&gt;=DATE(YEAR($E22),MONTH($E22),1),MOD((YEAR(M$8)-YEAR($E22))*12+MONTH(M$8)-MONTH($E22),$T22)=0),$F22,0))))</x:f>
      </x:c>
      <x:c r="N22" s="36" t="str">
        <x:f>IF(OR($C22="",$E22=""),"",IF($D22="One-time",IF(AND($E22&gt;='Start Here'!$D$10,YEAR($E22)=YEAR(N$8),MONTH($E22)=MONTH(N$8)),$F22,0),IF(OR(NOT(ISNUMBER($T22)),$T22&lt;=0),"",IF(AND(N$8&gt;=DATE(YEAR($E22),MONTH($E22),1),MOD((YEAR(N$8)-YEAR($E22))*12+MONTH(N$8)-MONTH($E22),$T22)=0),$F22,0))))</x:f>
      </x:c>
      <x:c r="O22" s="36" t="str">
        <x:f>IF(OR($C22="",$E22=""),"",IF($D22="One-time",IF(AND($E22&gt;='Start Here'!$D$10,YEAR($E22)=YEAR(O$8),MONTH($E22)=MONTH(O$8)),$F22,0),IF(OR(NOT(ISNUMBER($T22)),$T22&lt;=0),"",IF(AND(O$8&gt;=DATE(YEAR($E22),MONTH($E22),1),MOD((YEAR(O$8)-YEAR($E22))*12+MONTH(O$8)-MONTH($E22),$T22)=0),$F22,0))))</x:f>
      </x:c>
      <x:c r="P22" s="36" t="str">
        <x:f>IF(OR($C22="",$E22=""),"",IF($D22="One-time",IF(AND($E22&gt;='Start Here'!$D$10,YEAR($E22)=YEAR(P$8),MONTH($E22)=MONTH(P$8)),$F22,0),IF(OR(NOT(ISNUMBER($T22)),$T22&lt;=0),"",IF(AND(P$8&gt;=DATE(YEAR($E22),MONTH($E22),1),MOD((YEAR(P$8)-YEAR($E22))*12+MONTH(P$8)-MONTH($E22),$T22)=0),$F22,0))))</x:f>
      </x:c>
      <x:c r="Q22" s="36" t="str">
        <x:f>IF(OR($C22="",$E22=""),"",IF($D22="One-time",IF(AND($E22&gt;='Start Here'!$D$10,YEAR($E22)=YEAR(Q$8),MONTH($E22)=MONTH(Q$8)),$F22,0),IF(OR(NOT(ISNUMBER($T22)),$T22&lt;=0),"",IF(AND(Q$8&gt;=DATE(YEAR($E22),MONTH($E22),1),MOD((YEAR(Q$8)-YEAR($E22))*12+MONTH(Q$8)-MONTH($E22),$T22)=0),$F22,0))))</x:f>
      </x:c>
      <x:c r="R22" s="36" t="str">
        <x:f>IF(OR($C22="",$E22=""),"",IF($D22="One-time",IF(AND($E22&gt;='Start Here'!$D$10,YEAR($E22)=YEAR(R$8),MONTH($E22)=MONTH(R$8)),$F22,0),IF(OR(NOT(ISNUMBER($T22)),$T22&lt;=0),"",IF(AND(R$8&gt;=DATE(YEAR($E22),MONTH($E22),1),MOD((YEAR(R$8)-YEAR($E22))*12+MONTH(R$8)-MONTH($E22),$T22)=0),$F22,0))))</x:f>
      </x:c>
      <x:c r="S22" s="36" t="str">
        <x:f t="shared" si="3"/>
      </x:c>
      <x:c r="T22" s="23" t="str">
        <x:f>IF(Bills!$C22="","",Bills!N22)</x:f>
      </x:c>
    </x:row>
    <x:row r="23" ht="24.75" customHeight="1">
      <x:c r="B23" s="74" t="str">
        <x:f>IF(Bills!$C23="","",Bills!B23)</x:f>
      </x:c>
      <x:c r="C23" s="74" t="str">
        <x:f>IF(Bills!$C23="","",Bills!C23)</x:f>
      </x:c>
      <x:c r="D23" s="74" t="str">
        <x:f>IF(Bills!$C23="","",Bills!F23)</x:f>
      </x:c>
      <x:c r="E23" s="79" t="str">
        <x:f>IF(Bills!$C23="","",Bills!H23)</x:f>
      </x:c>
      <x:c r="F23" s="75" t="str">
        <x:f>IF(Bills!$C23="","",Bills!E23)</x:f>
      </x:c>
      <x:c r="G23" s="75" t="str">
        <x:f>IF(OR($C23="",$E23=""),"",IF($D23="One-time",IF(AND($E23&gt;='Start Here'!$D$10,YEAR($E23)=YEAR(G$8),MONTH($E23)=MONTH(G$8)),$F23,0),IF(OR(NOT(ISNUMBER($T23)),$T23&lt;=0),"",IF(AND(G$8&gt;=DATE(YEAR($E23),MONTH($E23),1),MOD((YEAR(G$8)-YEAR($E23))*12+MONTH(G$8)-MONTH($E23),$T23)=0),$F23,0))))</x:f>
      </x:c>
      <x:c r="H23" s="75" t="str">
        <x:f>IF(OR($C23="",$E23=""),"",IF($D23="One-time",IF(AND($E23&gt;='Start Here'!$D$10,YEAR($E23)=YEAR(H$8),MONTH($E23)=MONTH(H$8)),$F23,0),IF(OR(NOT(ISNUMBER($T23)),$T23&lt;=0),"",IF(AND(H$8&gt;=DATE(YEAR($E23),MONTH($E23),1),MOD((YEAR(H$8)-YEAR($E23))*12+MONTH(H$8)-MONTH($E23),$T23)=0),$F23,0))))</x:f>
      </x:c>
      <x:c r="I23" s="75" t="str">
        <x:f>IF(OR($C23="",$E23=""),"",IF($D23="One-time",IF(AND($E23&gt;='Start Here'!$D$10,YEAR($E23)=YEAR(I$8),MONTH($E23)=MONTH(I$8)),$F23,0),IF(OR(NOT(ISNUMBER($T23)),$T23&lt;=0),"",IF(AND(I$8&gt;=DATE(YEAR($E23),MONTH($E23),1),MOD((YEAR(I$8)-YEAR($E23))*12+MONTH(I$8)-MONTH($E23),$T23)=0),$F23,0))))</x:f>
      </x:c>
      <x:c r="J23" s="75" t="str">
        <x:f>IF(OR($C23="",$E23=""),"",IF($D23="One-time",IF(AND($E23&gt;='Start Here'!$D$10,YEAR($E23)=YEAR(J$8),MONTH($E23)=MONTH(J$8)),$F23,0),IF(OR(NOT(ISNUMBER($T23)),$T23&lt;=0),"",IF(AND(J$8&gt;=DATE(YEAR($E23),MONTH($E23),1),MOD((YEAR(J$8)-YEAR($E23))*12+MONTH(J$8)-MONTH($E23),$T23)=0),$F23,0))))</x:f>
      </x:c>
      <x:c r="K23" s="75" t="str">
        <x:f>IF(OR($C23="",$E23=""),"",IF($D23="One-time",IF(AND($E23&gt;='Start Here'!$D$10,YEAR($E23)=YEAR(K$8),MONTH($E23)=MONTH(K$8)),$F23,0),IF(OR(NOT(ISNUMBER($T23)),$T23&lt;=0),"",IF(AND(K$8&gt;=DATE(YEAR($E23),MONTH($E23),1),MOD((YEAR(K$8)-YEAR($E23))*12+MONTH(K$8)-MONTH($E23),$T23)=0),$F23,0))))</x:f>
      </x:c>
      <x:c r="L23" s="75" t="str">
        <x:f>IF(OR($C23="",$E23=""),"",IF($D23="One-time",IF(AND($E23&gt;='Start Here'!$D$10,YEAR($E23)=YEAR(L$8),MONTH($E23)=MONTH(L$8)),$F23,0),IF(OR(NOT(ISNUMBER($T23)),$T23&lt;=0),"",IF(AND(L$8&gt;=DATE(YEAR($E23),MONTH($E23),1),MOD((YEAR(L$8)-YEAR($E23))*12+MONTH(L$8)-MONTH($E23),$T23)=0),$F23,0))))</x:f>
      </x:c>
      <x:c r="M23" s="75" t="str">
        <x:f>IF(OR($C23="",$E23=""),"",IF($D23="One-time",IF(AND($E23&gt;='Start Here'!$D$10,YEAR($E23)=YEAR(M$8),MONTH($E23)=MONTH(M$8)),$F23,0),IF(OR(NOT(ISNUMBER($T23)),$T23&lt;=0),"",IF(AND(M$8&gt;=DATE(YEAR($E23),MONTH($E23),1),MOD((YEAR(M$8)-YEAR($E23))*12+MONTH(M$8)-MONTH($E23),$T23)=0),$F23,0))))</x:f>
      </x:c>
      <x:c r="N23" s="75" t="str">
        <x:f>IF(OR($C23="",$E23=""),"",IF($D23="One-time",IF(AND($E23&gt;='Start Here'!$D$10,YEAR($E23)=YEAR(N$8),MONTH($E23)=MONTH(N$8)),$F23,0),IF(OR(NOT(ISNUMBER($T23)),$T23&lt;=0),"",IF(AND(N$8&gt;=DATE(YEAR($E23),MONTH($E23),1),MOD((YEAR(N$8)-YEAR($E23))*12+MONTH(N$8)-MONTH($E23),$T23)=0),$F23,0))))</x:f>
      </x:c>
      <x:c r="O23" s="75" t="str">
        <x:f>IF(OR($C23="",$E23=""),"",IF($D23="One-time",IF(AND($E23&gt;='Start Here'!$D$10,YEAR($E23)=YEAR(O$8),MONTH($E23)=MONTH(O$8)),$F23,0),IF(OR(NOT(ISNUMBER($T23)),$T23&lt;=0),"",IF(AND(O$8&gt;=DATE(YEAR($E23),MONTH($E23),1),MOD((YEAR(O$8)-YEAR($E23))*12+MONTH(O$8)-MONTH($E23),$T23)=0),$F23,0))))</x:f>
      </x:c>
      <x:c r="P23" s="75" t="str">
        <x:f>IF(OR($C23="",$E23=""),"",IF($D23="One-time",IF(AND($E23&gt;='Start Here'!$D$10,YEAR($E23)=YEAR(P$8),MONTH($E23)=MONTH(P$8)),$F23,0),IF(OR(NOT(ISNUMBER($T23)),$T23&lt;=0),"",IF(AND(P$8&gt;=DATE(YEAR($E23),MONTH($E23),1),MOD((YEAR(P$8)-YEAR($E23))*12+MONTH(P$8)-MONTH($E23),$T23)=0),$F23,0))))</x:f>
      </x:c>
      <x:c r="Q23" s="75" t="str">
        <x:f>IF(OR($C23="",$E23=""),"",IF($D23="One-time",IF(AND($E23&gt;='Start Here'!$D$10,YEAR($E23)=YEAR(Q$8),MONTH($E23)=MONTH(Q$8)),$F23,0),IF(OR(NOT(ISNUMBER($T23)),$T23&lt;=0),"",IF(AND(Q$8&gt;=DATE(YEAR($E23),MONTH($E23),1),MOD((YEAR(Q$8)-YEAR($E23))*12+MONTH(Q$8)-MONTH($E23),$T23)=0),$F23,0))))</x:f>
      </x:c>
      <x:c r="R23" s="75" t="str">
        <x:f>IF(OR($C23="",$E23=""),"",IF($D23="One-time",IF(AND($E23&gt;='Start Here'!$D$10,YEAR($E23)=YEAR(R$8),MONTH($E23)=MONTH(R$8)),$F23,0),IF(OR(NOT(ISNUMBER($T23)),$T23&lt;=0),"",IF(AND(R$8&gt;=DATE(YEAR($E23),MONTH($E23),1),MOD((YEAR(R$8)-YEAR($E23))*12+MONTH(R$8)-MONTH($E23),$T23)=0),$F23,0))))</x:f>
      </x:c>
      <x:c r="S23" s="75" t="str">
        <x:f t="shared" si="3"/>
      </x:c>
      <x:c r="T23" s="74" t="str">
        <x:f>IF(Bills!$C23="","",Bills!N23)</x:f>
      </x:c>
    </x:row>
    <x:row r="24" ht="24.75" customHeight="1">
      <x:c r="B24" s="23" t="str">
        <x:f>IF(Bills!$C24="","",Bills!B24)</x:f>
      </x:c>
      <x:c r="C24" s="23" t="str">
        <x:f>IF(Bills!$C24="","",Bills!C24)</x:f>
      </x:c>
      <x:c r="D24" s="23" t="str">
        <x:f>IF(Bills!$C24="","",Bills!F24)</x:f>
      </x:c>
      <x:c r="E24" s="45" t="str">
        <x:f>IF(Bills!$C24="","",Bills!H24)</x:f>
      </x:c>
      <x:c r="F24" s="36" t="str">
        <x:f>IF(Bills!$C24="","",Bills!E24)</x:f>
      </x:c>
      <x:c r="G24" s="36" t="str">
        <x:f>IF(OR($C24="",$E24=""),"",IF($D24="One-time",IF(AND($E24&gt;='Start Here'!$D$10,YEAR($E24)=YEAR(G$8),MONTH($E24)=MONTH(G$8)),$F24,0),IF(OR(NOT(ISNUMBER($T24)),$T24&lt;=0),"",IF(AND(G$8&gt;=DATE(YEAR($E24),MONTH($E24),1),MOD((YEAR(G$8)-YEAR($E24))*12+MONTH(G$8)-MONTH($E24),$T24)=0),$F24,0))))</x:f>
      </x:c>
      <x:c r="H24" s="36" t="str">
        <x:f>IF(OR($C24="",$E24=""),"",IF($D24="One-time",IF(AND($E24&gt;='Start Here'!$D$10,YEAR($E24)=YEAR(H$8),MONTH($E24)=MONTH(H$8)),$F24,0),IF(OR(NOT(ISNUMBER($T24)),$T24&lt;=0),"",IF(AND(H$8&gt;=DATE(YEAR($E24),MONTH($E24),1),MOD((YEAR(H$8)-YEAR($E24))*12+MONTH(H$8)-MONTH($E24),$T24)=0),$F24,0))))</x:f>
      </x:c>
      <x:c r="I24" s="36" t="str">
        <x:f>IF(OR($C24="",$E24=""),"",IF($D24="One-time",IF(AND($E24&gt;='Start Here'!$D$10,YEAR($E24)=YEAR(I$8),MONTH($E24)=MONTH(I$8)),$F24,0),IF(OR(NOT(ISNUMBER($T24)),$T24&lt;=0),"",IF(AND(I$8&gt;=DATE(YEAR($E24),MONTH($E24),1),MOD((YEAR(I$8)-YEAR($E24))*12+MONTH(I$8)-MONTH($E24),$T24)=0),$F24,0))))</x:f>
      </x:c>
      <x:c r="J24" s="36" t="str">
        <x:f>IF(OR($C24="",$E24=""),"",IF($D24="One-time",IF(AND($E24&gt;='Start Here'!$D$10,YEAR($E24)=YEAR(J$8),MONTH($E24)=MONTH(J$8)),$F24,0),IF(OR(NOT(ISNUMBER($T24)),$T24&lt;=0),"",IF(AND(J$8&gt;=DATE(YEAR($E24),MONTH($E24),1),MOD((YEAR(J$8)-YEAR($E24))*12+MONTH(J$8)-MONTH($E24),$T24)=0),$F24,0))))</x:f>
      </x:c>
      <x:c r="K24" s="36" t="str">
        <x:f>IF(OR($C24="",$E24=""),"",IF($D24="One-time",IF(AND($E24&gt;='Start Here'!$D$10,YEAR($E24)=YEAR(K$8),MONTH($E24)=MONTH(K$8)),$F24,0),IF(OR(NOT(ISNUMBER($T24)),$T24&lt;=0),"",IF(AND(K$8&gt;=DATE(YEAR($E24),MONTH($E24),1),MOD((YEAR(K$8)-YEAR($E24))*12+MONTH(K$8)-MONTH($E24),$T24)=0),$F24,0))))</x:f>
      </x:c>
      <x:c r="L24" s="36" t="str">
        <x:f>IF(OR($C24="",$E24=""),"",IF($D24="One-time",IF(AND($E24&gt;='Start Here'!$D$10,YEAR($E24)=YEAR(L$8),MONTH($E24)=MONTH(L$8)),$F24,0),IF(OR(NOT(ISNUMBER($T24)),$T24&lt;=0),"",IF(AND(L$8&gt;=DATE(YEAR($E24),MONTH($E24),1),MOD((YEAR(L$8)-YEAR($E24))*12+MONTH(L$8)-MONTH($E24),$T24)=0),$F24,0))))</x:f>
      </x:c>
      <x:c r="M24" s="36" t="str">
        <x:f>IF(OR($C24="",$E24=""),"",IF($D24="One-time",IF(AND($E24&gt;='Start Here'!$D$10,YEAR($E24)=YEAR(M$8),MONTH($E24)=MONTH(M$8)),$F24,0),IF(OR(NOT(ISNUMBER($T24)),$T24&lt;=0),"",IF(AND(M$8&gt;=DATE(YEAR($E24),MONTH($E24),1),MOD((YEAR(M$8)-YEAR($E24))*12+MONTH(M$8)-MONTH($E24),$T24)=0),$F24,0))))</x:f>
      </x:c>
      <x:c r="N24" s="36" t="str">
        <x:f>IF(OR($C24="",$E24=""),"",IF($D24="One-time",IF(AND($E24&gt;='Start Here'!$D$10,YEAR($E24)=YEAR(N$8),MONTH($E24)=MONTH(N$8)),$F24,0),IF(OR(NOT(ISNUMBER($T24)),$T24&lt;=0),"",IF(AND(N$8&gt;=DATE(YEAR($E24),MONTH($E24),1),MOD((YEAR(N$8)-YEAR($E24))*12+MONTH(N$8)-MONTH($E24),$T24)=0),$F24,0))))</x:f>
      </x:c>
      <x:c r="O24" s="36" t="str">
        <x:f>IF(OR($C24="",$E24=""),"",IF($D24="One-time",IF(AND($E24&gt;='Start Here'!$D$10,YEAR($E24)=YEAR(O$8),MONTH($E24)=MONTH(O$8)),$F24,0),IF(OR(NOT(ISNUMBER($T24)),$T24&lt;=0),"",IF(AND(O$8&gt;=DATE(YEAR($E24),MONTH($E24),1),MOD((YEAR(O$8)-YEAR($E24))*12+MONTH(O$8)-MONTH($E24),$T24)=0),$F24,0))))</x:f>
      </x:c>
      <x:c r="P24" s="36" t="str">
        <x:f>IF(OR($C24="",$E24=""),"",IF($D24="One-time",IF(AND($E24&gt;='Start Here'!$D$10,YEAR($E24)=YEAR(P$8),MONTH($E24)=MONTH(P$8)),$F24,0),IF(OR(NOT(ISNUMBER($T24)),$T24&lt;=0),"",IF(AND(P$8&gt;=DATE(YEAR($E24),MONTH($E24),1),MOD((YEAR(P$8)-YEAR($E24))*12+MONTH(P$8)-MONTH($E24),$T24)=0),$F24,0))))</x:f>
      </x:c>
      <x:c r="Q24" s="36" t="str">
        <x:f>IF(OR($C24="",$E24=""),"",IF($D24="One-time",IF(AND($E24&gt;='Start Here'!$D$10,YEAR($E24)=YEAR(Q$8),MONTH($E24)=MONTH(Q$8)),$F24,0),IF(OR(NOT(ISNUMBER($T24)),$T24&lt;=0),"",IF(AND(Q$8&gt;=DATE(YEAR($E24),MONTH($E24),1),MOD((YEAR(Q$8)-YEAR($E24))*12+MONTH(Q$8)-MONTH($E24),$T24)=0),$F24,0))))</x:f>
      </x:c>
      <x:c r="R24" s="36" t="str">
        <x:f>IF(OR($C24="",$E24=""),"",IF($D24="One-time",IF(AND($E24&gt;='Start Here'!$D$10,YEAR($E24)=YEAR(R$8),MONTH($E24)=MONTH(R$8)),$F24,0),IF(OR(NOT(ISNUMBER($T24)),$T24&lt;=0),"",IF(AND(R$8&gt;=DATE(YEAR($E24),MONTH($E24),1),MOD((YEAR(R$8)-YEAR($E24))*12+MONTH(R$8)-MONTH($E24),$T24)=0),$F24,0))))</x:f>
      </x:c>
      <x:c r="S24" s="36" t="str">
        <x:f t="shared" si="3"/>
      </x:c>
      <x:c r="T24" s="23" t="str">
        <x:f>IF(Bills!$C24="","",Bills!N24)</x:f>
      </x:c>
    </x:row>
    <x:row r="25" ht="24.75" customHeight="1">
      <x:c r="B25" s="23" t="str">
        <x:f>IF(Bills!$C25="","",Bills!B25)</x:f>
      </x:c>
      <x:c r="C25" s="23" t="str">
        <x:f>IF(Bills!$C25="","",Bills!C25)</x:f>
      </x:c>
      <x:c r="D25" s="23" t="str">
        <x:f>IF(Bills!$C25="","",Bills!F25)</x:f>
      </x:c>
      <x:c r="E25" s="45" t="str">
        <x:f>IF(Bills!$C25="","",Bills!H25)</x:f>
      </x:c>
      <x:c r="F25" s="36" t="str">
        <x:f>IF(Bills!$C25="","",Bills!E25)</x:f>
      </x:c>
      <x:c r="G25" s="36" t="str">
        <x:f>IF(OR($C25="",$E25=""),"",IF($D25="One-time",IF(AND($E25&gt;='Start Here'!$D$10,YEAR($E25)=YEAR(G$8),MONTH($E25)=MONTH(G$8)),$F25,0),IF(OR(NOT(ISNUMBER($T25)),$T25&lt;=0),"",IF(AND(G$8&gt;=DATE(YEAR($E25),MONTH($E25),1),MOD((YEAR(G$8)-YEAR($E25))*12+MONTH(G$8)-MONTH($E25),$T25)=0),$F25,0))))</x:f>
      </x:c>
      <x:c r="H25" s="36" t="str">
        <x:f>IF(OR($C25="",$E25=""),"",IF($D25="One-time",IF(AND($E25&gt;='Start Here'!$D$10,YEAR($E25)=YEAR(H$8),MONTH($E25)=MONTH(H$8)),$F25,0),IF(OR(NOT(ISNUMBER($T25)),$T25&lt;=0),"",IF(AND(H$8&gt;=DATE(YEAR($E25),MONTH($E25),1),MOD((YEAR(H$8)-YEAR($E25))*12+MONTH(H$8)-MONTH($E25),$T25)=0),$F25,0))))</x:f>
      </x:c>
      <x:c r="I25" s="36" t="str">
        <x:f>IF(OR($C25="",$E25=""),"",IF($D25="One-time",IF(AND($E25&gt;='Start Here'!$D$10,YEAR($E25)=YEAR(I$8),MONTH($E25)=MONTH(I$8)),$F25,0),IF(OR(NOT(ISNUMBER($T25)),$T25&lt;=0),"",IF(AND(I$8&gt;=DATE(YEAR($E25),MONTH($E25),1),MOD((YEAR(I$8)-YEAR($E25))*12+MONTH(I$8)-MONTH($E25),$T25)=0),$F25,0))))</x:f>
      </x:c>
      <x:c r="J25" s="36" t="str">
        <x:f>IF(OR($C25="",$E25=""),"",IF($D25="One-time",IF(AND($E25&gt;='Start Here'!$D$10,YEAR($E25)=YEAR(J$8),MONTH($E25)=MONTH(J$8)),$F25,0),IF(OR(NOT(ISNUMBER($T25)),$T25&lt;=0),"",IF(AND(J$8&gt;=DATE(YEAR($E25),MONTH($E25),1),MOD((YEAR(J$8)-YEAR($E25))*12+MONTH(J$8)-MONTH($E25),$T25)=0),$F25,0))))</x:f>
      </x:c>
      <x:c r="K25" s="36" t="str">
        <x:f>IF(OR($C25="",$E25=""),"",IF($D25="One-time",IF(AND($E25&gt;='Start Here'!$D$10,YEAR($E25)=YEAR(K$8),MONTH($E25)=MONTH(K$8)),$F25,0),IF(OR(NOT(ISNUMBER($T25)),$T25&lt;=0),"",IF(AND(K$8&gt;=DATE(YEAR($E25),MONTH($E25),1),MOD((YEAR(K$8)-YEAR($E25))*12+MONTH(K$8)-MONTH($E25),$T25)=0),$F25,0))))</x:f>
      </x:c>
      <x:c r="L25" s="36" t="str">
        <x:f>IF(OR($C25="",$E25=""),"",IF($D25="One-time",IF(AND($E25&gt;='Start Here'!$D$10,YEAR($E25)=YEAR(L$8),MONTH($E25)=MONTH(L$8)),$F25,0),IF(OR(NOT(ISNUMBER($T25)),$T25&lt;=0),"",IF(AND(L$8&gt;=DATE(YEAR($E25),MONTH($E25),1),MOD((YEAR(L$8)-YEAR($E25))*12+MONTH(L$8)-MONTH($E25),$T25)=0),$F25,0))))</x:f>
      </x:c>
      <x:c r="M25" s="36" t="str">
        <x:f>IF(OR($C25="",$E25=""),"",IF($D25="One-time",IF(AND($E25&gt;='Start Here'!$D$10,YEAR($E25)=YEAR(M$8),MONTH($E25)=MONTH(M$8)),$F25,0),IF(OR(NOT(ISNUMBER($T25)),$T25&lt;=0),"",IF(AND(M$8&gt;=DATE(YEAR($E25),MONTH($E25),1),MOD((YEAR(M$8)-YEAR($E25))*12+MONTH(M$8)-MONTH($E25),$T25)=0),$F25,0))))</x:f>
      </x:c>
      <x:c r="N25" s="36" t="str">
        <x:f>IF(OR($C25="",$E25=""),"",IF($D25="One-time",IF(AND($E25&gt;='Start Here'!$D$10,YEAR($E25)=YEAR(N$8),MONTH($E25)=MONTH(N$8)),$F25,0),IF(OR(NOT(ISNUMBER($T25)),$T25&lt;=0),"",IF(AND(N$8&gt;=DATE(YEAR($E25),MONTH($E25),1),MOD((YEAR(N$8)-YEAR($E25))*12+MONTH(N$8)-MONTH($E25),$T25)=0),$F25,0))))</x:f>
      </x:c>
      <x:c r="O25" s="36" t="str">
        <x:f>IF(OR($C25="",$E25=""),"",IF($D25="One-time",IF(AND($E25&gt;='Start Here'!$D$10,YEAR($E25)=YEAR(O$8),MONTH($E25)=MONTH(O$8)),$F25,0),IF(OR(NOT(ISNUMBER($T25)),$T25&lt;=0),"",IF(AND(O$8&gt;=DATE(YEAR($E25),MONTH($E25),1),MOD((YEAR(O$8)-YEAR($E25))*12+MONTH(O$8)-MONTH($E25),$T25)=0),$F25,0))))</x:f>
      </x:c>
      <x:c r="P25" s="36" t="str">
        <x:f>IF(OR($C25="",$E25=""),"",IF($D25="One-time",IF(AND($E25&gt;='Start Here'!$D$10,YEAR($E25)=YEAR(P$8),MONTH($E25)=MONTH(P$8)),$F25,0),IF(OR(NOT(ISNUMBER($T25)),$T25&lt;=0),"",IF(AND(P$8&gt;=DATE(YEAR($E25),MONTH($E25),1),MOD((YEAR(P$8)-YEAR($E25))*12+MONTH(P$8)-MONTH($E25),$T25)=0),$F25,0))))</x:f>
      </x:c>
      <x:c r="Q25" s="36" t="str">
        <x:f>IF(OR($C25="",$E25=""),"",IF($D25="One-time",IF(AND($E25&gt;='Start Here'!$D$10,YEAR($E25)=YEAR(Q$8),MONTH($E25)=MONTH(Q$8)),$F25,0),IF(OR(NOT(ISNUMBER($T25)),$T25&lt;=0),"",IF(AND(Q$8&gt;=DATE(YEAR($E25),MONTH($E25),1),MOD((YEAR(Q$8)-YEAR($E25))*12+MONTH(Q$8)-MONTH($E25),$T25)=0),$F25,0))))</x:f>
      </x:c>
      <x:c r="R25" s="36" t="str">
        <x:f>IF(OR($C25="",$E25=""),"",IF($D25="One-time",IF(AND($E25&gt;='Start Here'!$D$10,YEAR($E25)=YEAR(R$8),MONTH($E25)=MONTH(R$8)),$F25,0),IF(OR(NOT(ISNUMBER($T25)),$T25&lt;=0),"",IF(AND(R$8&gt;=DATE(YEAR($E25),MONTH($E25),1),MOD((YEAR(R$8)-YEAR($E25))*12+MONTH(R$8)-MONTH($E25),$T25)=0),$F25,0))))</x:f>
      </x:c>
      <x:c r="S25" s="36" t="str">
        <x:f t="shared" si="3"/>
      </x:c>
      <x:c r="T25" s="23" t="str">
        <x:f>IF(Bills!$C25="","",Bills!N25)</x:f>
      </x:c>
    </x:row>
    <x:row r="26" ht="24.75" customHeight="1">
      <x:c r="B26" s="23" t="str">
        <x:f>IF(Bills!$C26="","",Bills!B26)</x:f>
      </x:c>
      <x:c r="C26" s="23" t="str">
        <x:f>IF(Bills!$C26="","",Bills!C26)</x:f>
      </x:c>
      <x:c r="D26" s="23" t="str">
        <x:f>IF(Bills!$C26="","",Bills!F26)</x:f>
      </x:c>
      <x:c r="E26" s="45" t="str">
        <x:f>IF(Bills!$C26="","",Bills!H26)</x:f>
      </x:c>
      <x:c r="F26" s="36" t="str">
        <x:f>IF(Bills!$C26="","",Bills!E26)</x:f>
      </x:c>
      <x:c r="G26" s="36" t="str">
        <x:f>IF(OR($C26="",$E26=""),"",IF($D26="One-time",IF(AND($E26&gt;='Start Here'!$D$10,YEAR($E26)=YEAR(G$8),MONTH($E26)=MONTH(G$8)),$F26,0),IF(OR(NOT(ISNUMBER($T26)),$T26&lt;=0),"",IF(AND(G$8&gt;=DATE(YEAR($E26),MONTH($E26),1),MOD((YEAR(G$8)-YEAR($E26))*12+MONTH(G$8)-MONTH($E26),$T26)=0),$F26,0))))</x:f>
      </x:c>
      <x:c r="H26" s="36" t="str">
        <x:f>IF(OR($C26="",$E26=""),"",IF($D26="One-time",IF(AND($E26&gt;='Start Here'!$D$10,YEAR($E26)=YEAR(H$8),MONTH($E26)=MONTH(H$8)),$F26,0),IF(OR(NOT(ISNUMBER($T26)),$T26&lt;=0),"",IF(AND(H$8&gt;=DATE(YEAR($E26),MONTH($E26),1),MOD((YEAR(H$8)-YEAR($E26))*12+MONTH(H$8)-MONTH($E26),$T26)=0),$F26,0))))</x:f>
      </x:c>
      <x:c r="I26" s="36" t="str">
        <x:f>IF(OR($C26="",$E26=""),"",IF($D26="One-time",IF(AND($E26&gt;='Start Here'!$D$10,YEAR($E26)=YEAR(I$8),MONTH($E26)=MONTH(I$8)),$F26,0),IF(OR(NOT(ISNUMBER($T26)),$T26&lt;=0),"",IF(AND(I$8&gt;=DATE(YEAR($E26),MONTH($E26),1),MOD((YEAR(I$8)-YEAR($E26))*12+MONTH(I$8)-MONTH($E26),$T26)=0),$F26,0))))</x:f>
      </x:c>
      <x:c r="J26" s="36" t="str">
        <x:f>IF(OR($C26="",$E26=""),"",IF($D26="One-time",IF(AND($E26&gt;='Start Here'!$D$10,YEAR($E26)=YEAR(J$8),MONTH($E26)=MONTH(J$8)),$F26,0),IF(OR(NOT(ISNUMBER($T26)),$T26&lt;=0),"",IF(AND(J$8&gt;=DATE(YEAR($E26),MONTH($E26),1),MOD((YEAR(J$8)-YEAR($E26))*12+MONTH(J$8)-MONTH($E26),$T26)=0),$F26,0))))</x:f>
      </x:c>
      <x:c r="K26" s="36" t="str">
        <x:f>IF(OR($C26="",$E26=""),"",IF($D26="One-time",IF(AND($E26&gt;='Start Here'!$D$10,YEAR($E26)=YEAR(K$8),MONTH($E26)=MONTH(K$8)),$F26,0),IF(OR(NOT(ISNUMBER($T26)),$T26&lt;=0),"",IF(AND(K$8&gt;=DATE(YEAR($E26),MONTH($E26),1),MOD((YEAR(K$8)-YEAR($E26))*12+MONTH(K$8)-MONTH($E26),$T26)=0),$F26,0))))</x:f>
      </x:c>
      <x:c r="L26" s="36" t="str">
        <x:f>IF(OR($C26="",$E26=""),"",IF($D26="One-time",IF(AND($E26&gt;='Start Here'!$D$10,YEAR($E26)=YEAR(L$8),MONTH($E26)=MONTH(L$8)),$F26,0),IF(OR(NOT(ISNUMBER($T26)),$T26&lt;=0),"",IF(AND(L$8&gt;=DATE(YEAR($E26),MONTH($E26),1),MOD((YEAR(L$8)-YEAR($E26))*12+MONTH(L$8)-MONTH($E26),$T26)=0),$F26,0))))</x:f>
      </x:c>
      <x:c r="M26" s="36" t="str">
        <x:f>IF(OR($C26="",$E26=""),"",IF($D26="One-time",IF(AND($E26&gt;='Start Here'!$D$10,YEAR($E26)=YEAR(M$8),MONTH($E26)=MONTH(M$8)),$F26,0),IF(OR(NOT(ISNUMBER($T26)),$T26&lt;=0),"",IF(AND(M$8&gt;=DATE(YEAR($E26),MONTH($E26),1),MOD((YEAR(M$8)-YEAR($E26))*12+MONTH(M$8)-MONTH($E26),$T26)=0),$F26,0))))</x:f>
      </x:c>
      <x:c r="N26" s="36" t="str">
        <x:f>IF(OR($C26="",$E26=""),"",IF($D26="One-time",IF(AND($E26&gt;='Start Here'!$D$10,YEAR($E26)=YEAR(N$8),MONTH($E26)=MONTH(N$8)),$F26,0),IF(OR(NOT(ISNUMBER($T26)),$T26&lt;=0),"",IF(AND(N$8&gt;=DATE(YEAR($E26),MONTH($E26),1),MOD((YEAR(N$8)-YEAR($E26))*12+MONTH(N$8)-MONTH($E26),$T26)=0),$F26,0))))</x:f>
      </x:c>
      <x:c r="O26" s="36" t="str">
        <x:f>IF(OR($C26="",$E26=""),"",IF($D26="One-time",IF(AND($E26&gt;='Start Here'!$D$10,YEAR($E26)=YEAR(O$8),MONTH($E26)=MONTH(O$8)),$F26,0),IF(OR(NOT(ISNUMBER($T26)),$T26&lt;=0),"",IF(AND(O$8&gt;=DATE(YEAR($E26),MONTH($E26),1),MOD((YEAR(O$8)-YEAR($E26))*12+MONTH(O$8)-MONTH($E26),$T26)=0),$F26,0))))</x:f>
      </x:c>
      <x:c r="P26" s="36" t="str">
        <x:f>IF(OR($C26="",$E26=""),"",IF($D26="One-time",IF(AND($E26&gt;='Start Here'!$D$10,YEAR($E26)=YEAR(P$8),MONTH($E26)=MONTH(P$8)),$F26,0),IF(OR(NOT(ISNUMBER($T26)),$T26&lt;=0),"",IF(AND(P$8&gt;=DATE(YEAR($E26),MONTH($E26),1),MOD((YEAR(P$8)-YEAR($E26))*12+MONTH(P$8)-MONTH($E26),$T26)=0),$F26,0))))</x:f>
      </x:c>
      <x:c r="Q26" s="36" t="str">
        <x:f>IF(OR($C26="",$E26=""),"",IF($D26="One-time",IF(AND($E26&gt;='Start Here'!$D$10,YEAR($E26)=YEAR(Q$8),MONTH($E26)=MONTH(Q$8)),$F26,0),IF(OR(NOT(ISNUMBER($T26)),$T26&lt;=0),"",IF(AND(Q$8&gt;=DATE(YEAR($E26),MONTH($E26),1),MOD((YEAR(Q$8)-YEAR($E26))*12+MONTH(Q$8)-MONTH($E26),$T26)=0),$F26,0))))</x:f>
      </x:c>
      <x:c r="R26" s="36" t="str">
        <x:f>IF(OR($C26="",$E26=""),"",IF($D26="One-time",IF(AND($E26&gt;='Start Here'!$D$10,YEAR($E26)=YEAR(R$8),MONTH($E26)=MONTH(R$8)),$F26,0),IF(OR(NOT(ISNUMBER($T26)),$T26&lt;=0),"",IF(AND(R$8&gt;=DATE(YEAR($E26),MONTH($E26),1),MOD((YEAR(R$8)-YEAR($E26))*12+MONTH(R$8)-MONTH($E26),$T26)=0),$F26,0))))</x:f>
      </x:c>
      <x:c r="S26" s="36" t="str">
        <x:f t="shared" si="3"/>
      </x:c>
      <x:c r="T26" s="23" t="str">
        <x:f>IF(Bills!$C26="","",Bills!N26)</x:f>
      </x:c>
    </x:row>
    <x:row r="27" ht="24.75" customHeight="1">
      <x:c r="B27" s="23" t="str">
        <x:f>IF(Bills!$C27="","",Bills!B27)</x:f>
      </x:c>
      <x:c r="C27" s="23" t="str">
        <x:f>IF(Bills!$C27="","",Bills!C27)</x:f>
      </x:c>
      <x:c r="D27" s="23" t="str">
        <x:f>IF(Bills!$C27="","",Bills!F27)</x:f>
      </x:c>
      <x:c r="E27" s="45" t="str">
        <x:f>IF(Bills!$C27="","",Bills!H27)</x:f>
      </x:c>
      <x:c r="F27" s="36" t="str">
        <x:f>IF(Bills!$C27="","",Bills!E27)</x:f>
      </x:c>
      <x:c r="G27" s="36" t="str">
        <x:f>IF(OR($C27="",$E27=""),"",IF($D27="One-time",IF(AND($E27&gt;='Start Here'!$D$10,YEAR($E27)=YEAR(G$8),MONTH($E27)=MONTH(G$8)),$F27,0),IF(OR(NOT(ISNUMBER($T27)),$T27&lt;=0),"",IF(AND(G$8&gt;=DATE(YEAR($E27),MONTH($E27),1),MOD((YEAR(G$8)-YEAR($E27))*12+MONTH(G$8)-MONTH($E27),$T27)=0),$F27,0))))</x:f>
      </x:c>
      <x:c r="H27" s="36" t="str">
        <x:f>IF(OR($C27="",$E27=""),"",IF($D27="One-time",IF(AND($E27&gt;='Start Here'!$D$10,YEAR($E27)=YEAR(H$8),MONTH($E27)=MONTH(H$8)),$F27,0),IF(OR(NOT(ISNUMBER($T27)),$T27&lt;=0),"",IF(AND(H$8&gt;=DATE(YEAR($E27),MONTH($E27),1),MOD((YEAR(H$8)-YEAR($E27))*12+MONTH(H$8)-MONTH($E27),$T27)=0),$F27,0))))</x:f>
      </x:c>
      <x:c r="I27" s="36" t="str">
        <x:f>IF(OR($C27="",$E27=""),"",IF($D27="One-time",IF(AND($E27&gt;='Start Here'!$D$10,YEAR($E27)=YEAR(I$8),MONTH($E27)=MONTH(I$8)),$F27,0),IF(OR(NOT(ISNUMBER($T27)),$T27&lt;=0),"",IF(AND(I$8&gt;=DATE(YEAR($E27),MONTH($E27),1),MOD((YEAR(I$8)-YEAR($E27))*12+MONTH(I$8)-MONTH($E27),$T27)=0),$F27,0))))</x:f>
      </x:c>
      <x:c r="J27" s="36" t="str">
        <x:f>IF(OR($C27="",$E27=""),"",IF($D27="One-time",IF(AND($E27&gt;='Start Here'!$D$10,YEAR($E27)=YEAR(J$8),MONTH($E27)=MONTH(J$8)),$F27,0),IF(OR(NOT(ISNUMBER($T27)),$T27&lt;=0),"",IF(AND(J$8&gt;=DATE(YEAR($E27),MONTH($E27),1),MOD((YEAR(J$8)-YEAR($E27))*12+MONTH(J$8)-MONTH($E27),$T27)=0),$F27,0))))</x:f>
      </x:c>
      <x:c r="K27" s="36" t="str">
        <x:f>IF(OR($C27="",$E27=""),"",IF($D27="One-time",IF(AND($E27&gt;='Start Here'!$D$10,YEAR($E27)=YEAR(K$8),MONTH($E27)=MONTH(K$8)),$F27,0),IF(OR(NOT(ISNUMBER($T27)),$T27&lt;=0),"",IF(AND(K$8&gt;=DATE(YEAR($E27),MONTH($E27),1),MOD((YEAR(K$8)-YEAR($E27))*12+MONTH(K$8)-MONTH($E27),$T27)=0),$F27,0))))</x:f>
      </x:c>
      <x:c r="L27" s="36" t="str">
        <x:f>IF(OR($C27="",$E27=""),"",IF($D27="One-time",IF(AND($E27&gt;='Start Here'!$D$10,YEAR($E27)=YEAR(L$8),MONTH($E27)=MONTH(L$8)),$F27,0),IF(OR(NOT(ISNUMBER($T27)),$T27&lt;=0),"",IF(AND(L$8&gt;=DATE(YEAR($E27),MONTH($E27),1),MOD((YEAR(L$8)-YEAR($E27))*12+MONTH(L$8)-MONTH($E27),$T27)=0),$F27,0))))</x:f>
      </x:c>
      <x:c r="M27" s="36" t="str">
        <x:f>IF(OR($C27="",$E27=""),"",IF($D27="One-time",IF(AND($E27&gt;='Start Here'!$D$10,YEAR($E27)=YEAR(M$8),MONTH($E27)=MONTH(M$8)),$F27,0),IF(OR(NOT(ISNUMBER($T27)),$T27&lt;=0),"",IF(AND(M$8&gt;=DATE(YEAR($E27),MONTH($E27),1),MOD((YEAR(M$8)-YEAR($E27))*12+MONTH(M$8)-MONTH($E27),$T27)=0),$F27,0))))</x:f>
      </x:c>
      <x:c r="N27" s="36" t="str">
        <x:f>IF(OR($C27="",$E27=""),"",IF($D27="One-time",IF(AND($E27&gt;='Start Here'!$D$10,YEAR($E27)=YEAR(N$8),MONTH($E27)=MONTH(N$8)),$F27,0),IF(OR(NOT(ISNUMBER($T27)),$T27&lt;=0),"",IF(AND(N$8&gt;=DATE(YEAR($E27),MONTH($E27),1),MOD((YEAR(N$8)-YEAR($E27))*12+MONTH(N$8)-MONTH($E27),$T27)=0),$F27,0))))</x:f>
      </x:c>
      <x:c r="O27" s="36" t="str">
        <x:f>IF(OR($C27="",$E27=""),"",IF($D27="One-time",IF(AND($E27&gt;='Start Here'!$D$10,YEAR($E27)=YEAR(O$8),MONTH($E27)=MONTH(O$8)),$F27,0),IF(OR(NOT(ISNUMBER($T27)),$T27&lt;=0),"",IF(AND(O$8&gt;=DATE(YEAR($E27),MONTH($E27),1),MOD((YEAR(O$8)-YEAR($E27))*12+MONTH(O$8)-MONTH($E27),$T27)=0),$F27,0))))</x:f>
      </x:c>
      <x:c r="P27" s="36" t="str">
        <x:f>IF(OR($C27="",$E27=""),"",IF($D27="One-time",IF(AND($E27&gt;='Start Here'!$D$10,YEAR($E27)=YEAR(P$8),MONTH($E27)=MONTH(P$8)),$F27,0),IF(OR(NOT(ISNUMBER($T27)),$T27&lt;=0),"",IF(AND(P$8&gt;=DATE(YEAR($E27),MONTH($E27),1),MOD((YEAR(P$8)-YEAR($E27))*12+MONTH(P$8)-MONTH($E27),$T27)=0),$F27,0))))</x:f>
      </x:c>
      <x:c r="Q27" s="36" t="str">
        <x:f>IF(OR($C27="",$E27=""),"",IF($D27="One-time",IF(AND($E27&gt;='Start Here'!$D$10,YEAR($E27)=YEAR(Q$8),MONTH($E27)=MONTH(Q$8)),$F27,0),IF(OR(NOT(ISNUMBER($T27)),$T27&lt;=0),"",IF(AND(Q$8&gt;=DATE(YEAR($E27),MONTH($E27),1),MOD((YEAR(Q$8)-YEAR($E27))*12+MONTH(Q$8)-MONTH($E27),$T27)=0),$F27,0))))</x:f>
      </x:c>
      <x:c r="R27" s="36" t="str">
        <x:f>IF(OR($C27="",$E27=""),"",IF($D27="One-time",IF(AND($E27&gt;='Start Here'!$D$10,YEAR($E27)=YEAR(R$8),MONTH($E27)=MONTH(R$8)),$F27,0),IF(OR(NOT(ISNUMBER($T27)),$T27&lt;=0),"",IF(AND(R$8&gt;=DATE(YEAR($E27),MONTH($E27),1),MOD((YEAR(R$8)-YEAR($E27))*12+MONTH(R$8)-MONTH($E27),$T27)=0),$F27,0))))</x:f>
      </x:c>
      <x:c r="S27" s="36" t="str">
        <x:f t="shared" si="3"/>
      </x:c>
      <x:c r="T27" s="23" t="str">
        <x:f>IF(Bills!$C27="","",Bills!N27)</x:f>
      </x:c>
    </x:row>
    <x:row r="28" ht="24.75" customHeight="1">
      <x:c r="B28" s="74" t="str">
        <x:f>IF(Bills!$C28="","",Bills!B28)</x:f>
      </x:c>
      <x:c r="C28" s="74" t="str">
        <x:f>IF(Bills!$C28="","",Bills!C28)</x:f>
      </x:c>
      <x:c r="D28" s="74" t="str">
        <x:f>IF(Bills!$C28="","",Bills!F28)</x:f>
      </x:c>
      <x:c r="E28" s="79" t="str">
        <x:f>IF(Bills!$C28="","",Bills!H28)</x:f>
      </x:c>
      <x:c r="F28" s="75" t="str">
        <x:f>IF(Bills!$C28="","",Bills!E28)</x:f>
      </x:c>
      <x:c r="G28" s="75" t="str">
        <x:f>IF(OR($C28="",$E28=""),"",IF($D28="One-time",IF(AND($E28&gt;='Start Here'!$D$10,YEAR($E28)=YEAR(G$8),MONTH($E28)=MONTH(G$8)),$F28,0),IF(OR(NOT(ISNUMBER($T28)),$T28&lt;=0),"",IF(AND(G$8&gt;=DATE(YEAR($E28),MONTH($E28),1),MOD((YEAR(G$8)-YEAR($E28))*12+MONTH(G$8)-MONTH($E28),$T28)=0),$F28,0))))</x:f>
      </x:c>
      <x:c r="H28" s="75" t="str">
        <x:f>IF(OR($C28="",$E28=""),"",IF($D28="One-time",IF(AND($E28&gt;='Start Here'!$D$10,YEAR($E28)=YEAR(H$8),MONTH($E28)=MONTH(H$8)),$F28,0),IF(OR(NOT(ISNUMBER($T28)),$T28&lt;=0),"",IF(AND(H$8&gt;=DATE(YEAR($E28),MONTH($E28),1),MOD((YEAR(H$8)-YEAR($E28))*12+MONTH(H$8)-MONTH($E28),$T28)=0),$F28,0))))</x:f>
      </x:c>
      <x:c r="I28" s="75" t="str">
        <x:f>IF(OR($C28="",$E28=""),"",IF($D28="One-time",IF(AND($E28&gt;='Start Here'!$D$10,YEAR($E28)=YEAR(I$8),MONTH($E28)=MONTH(I$8)),$F28,0),IF(OR(NOT(ISNUMBER($T28)),$T28&lt;=0),"",IF(AND(I$8&gt;=DATE(YEAR($E28),MONTH($E28),1),MOD((YEAR(I$8)-YEAR($E28))*12+MONTH(I$8)-MONTH($E28),$T28)=0),$F28,0))))</x:f>
      </x:c>
      <x:c r="J28" s="75" t="str">
        <x:f>IF(OR($C28="",$E28=""),"",IF($D28="One-time",IF(AND($E28&gt;='Start Here'!$D$10,YEAR($E28)=YEAR(J$8),MONTH($E28)=MONTH(J$8)),$F28,0),IF(OR(NOT(ISNUMBER($T28)),$T28&lt;=0),"",IF(AND(J$8&gt;=DATE(YEAR($E28),MONTH($E28),1),MOD((YEAR(J$8)-YEAR($E28))*12+MONTH(J$8)-MONTH($E28),$T28)=0),$F28,0))))</x:f>
      </x:c>
      <x:c r="K28" s="75" t="str">
        <x:f>IF(OR($C28="",$E28=""),"",IF($D28="One-time",IF(AND($E28&gt;='Start Here'!$D$10,YEAR($E28)=YEAR(K$8),MONTH($E28)=MONTH(K$8)),$F28,0),IF(OR(NOT(ISNUMBER($T28)),$T28&lt;=0),"",IF(AND(K$8&gt;=DATE(YEAR($E28),MONTH($E28),1),MOD((YEAR(K$8)-YEAR($E28))*12+MONTH(K$8)-MONTH($E28),$T28)=0),$F28,0))))</x:f>
      </x:c>
      <x:c r="L28" s="75" t="str">
        <x:f>IF(OR($C28="",$E28=""),"",IF($D28="One-time",IF(AND($E28&gt;='Start Here'!$D$10,YEAR($E28)=YEAR(L$8),MONTH($E28)=MONTH(L$8)),$F28,0),IF(OR(NOT(ISNUMBER($T28)),$T28&lt;=0),"",IF(AND(L$8&gt;=DATE(YEAR($E28),MONTH($E28),1),MOD((YEAR(L$8)-YEAR($E28))*12+MONTH(L$8)-MONTH($E28),$T28)=0),$F28,0))))</x:f>
      </x:c>
      <x:c r="M28" s="75" t="str">
        <x:f>IF(OR($C28="",$E28=""),"",IF($D28="One-time",IF(AND($E28&gt;='Start Here'!$D$10,YEAR($E28)=YEAR(M$8),MONTH($E28)=MONTH(M$8)),$F28,0),IF(OR(NOT(ISNUMBER($T28)),$T28&lt;=0),"",IF(AND(M$8&gt;=DATE(YEAR($E28),MONTH($E28),1),MOD((YEAR(M$8)-YEAR($E28))*12+MONTH(M$8)-MONTH($E28),$T28)=0),$F28,0))))</x:f>
      </x:c>
      <x:c r="N28" s="75" t="str">
        <x:f>IF(OR($C28="",$E28=""),"",IF($D28="One-time",IF(AND($E28&gt;='Start Here'!$D$10,YEAR($E28)=YEAR(N$8),MONTH($E28)=MONTH(N$8)),$F28,0),IF(OR(NOT(ISNUMBER($T28)),$T28&lt;=0),"",IF(AND(N$8&gt;=DATE(YEAR($E28),MONTH($E28),1),MOD((YEAR(N$8)-YEAR($E28))*12+MONTH(N$8)-MONTH($E28),$T28)=0),$F28,0))))</x:f>
      </x:c>
      <x:c r="O28" s="75" t="str">
        <x:f>IF(OR($C28="",$E28=""),"",IF($D28="One-time",IF(AND($E28&gt;='Start Here'!$D$10,YEAR($E28)=YEAR(O$8),MONTH($E28)=MONTH(O$8)),$F28,0),IF(OR(NOT(ISNUMBER($T28)),$T28&lt;=0),"",IF(AND(O$8&gt;=DATE(YEAR($E28),MONTH($E28),1),MOD((YEAR(O$8)-YEAR($E28))*12+MONTH(O$8)-MONTH($E28),$T28)=0),$F28,0))))</x:f>
      </x:c>
      <x:c r="P28" s="75" t="str">
        <x:f>IF(OR($C28="",$E28=""),"",IF($D28="One-time",IF(AND($E28&gt;='Start Here'!$D$10,YEAR($E28)=YEAR(P$8),MONTH($E28)=MONTH(P$8)),$F28,0),IF(OR(NOT(ISNUMBER($T28)),$T28&lt;=0),"",IF(AND(P$8&gt;=DATE(YEAR($E28),MONTH($E28),1),MOD((YEAR(P$8)-YEAR($E28))*12+MONTH(P$8)-MONTH($E28),$T28)=0),$F28,0))))</x:f>
      </x:c>
      <x:c r="Q28" s="75" t="str">
        <x:f>IF(OR($C28="",$E28=""),"",IF($D28="One-time",IF(AND($E28&gt;='Start Here'!$D$10,YEAR($E28)=YEAR(Q$8),MONTH($E28)=MONTH(Q$8)),$F28,0),IF(OR(NOT(ISNUMBER($T28)),$T28&lt;=0),"",IF(AND(Q$8&gt;=DATE(YEAR($E28),MONTH($E28),1),MOD((YEAR(Q$8)-YEAR($E28))*12+MONTH(Q$8)-MONTH($E28),$T28)=0),$F28,0))))</x:f>
      </x:c>
      <x:c r="R28" s="75" t="str">
        <x:f>IF(OR($C28="",$E28=""),"",IF($D28="One-time",IF(AND($E28&gt;='Start Here'!$D$10,YEAR($E28)=YEAR(R$8),MONTH($E28)=MONTH(R$8)),$F28,0),IF(OR(NOT(ISNUMBER($T28)),$T28&lt;=0),"",IF(AND(R$8&gt;=DATE(YEAR($E28),MONTH($E28),1),MOD((YEAR(R$8)-YEAR($E28))*12+MONTH(R$8)-MONTH($E28),$T28)=0),$F28,0))))</x:f>
      </x:c>
      <x:c r="S28" s="75" t="str">
        <x:f t="shared" si="3"/>
      </x:c>
      <x:c r="T28" s="74" t="str">
        <x:f>IF(Bills!$C28="","",Bills!N28)</x:f>
      </x:c>
    </x:row>
    <x:row r="29" ht="24.75" customHeight="1">
      <x:c r="B29" s="23" t="str">
        <x:f>IF(Bills!$C29="","",Bills!B29)</x:f>
      </x:c>
      <x:c r="C29" s="23" t="str">
        <x:f>IF(Bills!$C29="","",Bills!C29)</x:f>
      </x:c>
      <x:c r="D29" s="23" t="str">
        <x:f>IF(Bills!$C29="","",Bills!F29)</x:f>
      </x:c>
      <x:c r="E29" s="45" t="str">
        <x:f>IF(Bills!$C29="","",Bills!H29)</x:f>
      </x:c>
      <x:c r="F29" s="36" t="str">
        <x:f>IF(Bills!$C29="","",Bills!E29)</x:f>
      </x:c>
      <x:c r="G29" s="36" t="str">
        <x:f>IF(OR($C29="",$E29=""),"",IF($D29="One-time",IF(AND($E29&gt;='Start Here'!$D$10,YEAR($E29)=YEAR(G$8),MONTH($E29)=MONTH(G$8)),$F29,0),IF(OR(NOT(ISNUMBER($T29)),$T29&lt;=0),"",IF(AND(G$8&gt;=DATE(YEAR($E29),MONTH($E29),1),MOD((YEAR(G$8)-YEAR($E29))*12+MONTH(G$8)-MONTH($E29),$T29)=0),$F29,0))))</x:f>
      </x:c>
      <x:c r="H29" s="36" t="str">
        <x:f>IF(OR($C29="",$E29=""),"",IF($D29="One-time",IF(AND($E29&gt;='Start Here'!$D$10,YEAR($E29)=YEAR(H$8),MONTH($E29)=MONTH(H$8)),$F29,0),IF(OR(NOT(ISNUMBER($T29)),$T29&lt;=0),"",IF(AND(H$8&gt;=DATE(YEAR($E29),MONTH($E29),1),MOD((YEAR(H$8)-YEAR($E29))*12+MONTH(H$8)-MONTH($E29),$T29)=0),$F29,0))))</x:f>
      </x:c>
      <x:c r="I29" s="36" t="str">
        <x:f>IF(OR($C29="",$E29=""),"",IF($D29="One-time",IF(AND($E29&gt;='Start Here'!$D$10,YEAR($E29)=YEAR(I$8),MONTH($E29)=MONTH(I$8)),$F29,0),IF(OR(NOT(ISNUMBER($T29)),$T29&lt;=0),"",IF(AND(I$8&gt;=DATE(YEAR($E29),MONTH($E29),1),MOD((YEAR(I$8)-YEAR($E29))*12+MONTH(I$8)-MONTH($E29),$T29)=0),$F29,0))))</x:f>
      </x:c>
      <x:c r="J29" s="36" t="str">
        <x:f>IF(OR($C29="",$E29=""),"",IF($D29="One-time",IF(AND($E29&gt;='Start Here'!$D$10,YEAR($E29)=YEAR(J$8),MONTH($E29)=MONTH(J$8)),$F29,0),IF(OR(NOT(ISNUMBER($T29)),$T29&lt;=0),"",IF(AND(J$8&gt;=DATE(YEAR($E29),MONTH($E29),1),MOD((YEAR(J$8)-YEAR($E29))*12+MONTH(J$8)-MONTH($E29),$T29)=0),$F29,0))))</x:f>
      </x:c>
      <x:c r="K29" s="36" t="str">
        <x:f>IF(OR($C29="",$E29=""),"",IF($D29="One-time",IF(AND($E29&gt;='Start Here'!$D$10,YEAR($E29)=YEAR(K$8),MONTH($E29)=MONTH(K$8)),$F29,0),IF(OR(NOT(ISNUMBER($T29)),$T29&lt;=0),"",IF(AND(K$8&gt;=DATE(YEAR($E29),MONTH($E29),1),MOD((YEAR(K$8)-YEAR($E29))*12+MONTH(K$8)-MONTH($E29),$T29)=0),$F29,0))))</x:f>
      </x:c>
      <x:c r="L29" s="36" t="str">
        <x:f>IF(OR($C29="",$E29=""),"",IF($D29="One-time",IF(AND($E29&gt;='Start Here'!$D$10,YEAR($E29)=YEAR(L$8),MONTH($E29)=MONTH(L$8)),$F29,0),IF(OR(NOT(ISNUMBER($T29)),$T29&lt;=0),"",IF(AND(L$8&gt;=DATE(YEAR($E29),MONTH($E29),1),MOD((YEAR(L$8)-YEAR($E29))*12+MONTH(L$8)-MONTH($E29),$T29)=0),$F29,0))))</x:f>
      </x:c>
      <x:c r="M29" s="36" t="str">
        <x:f>IF(OR($C29="",$E29=""),"",IF($D29="One-time",IF(AND($E29&gt;='Start Here'!$D$10,YEAR($E29)=YEAR(M$8),MONTH($E29)=MONTH(M$8)),$F29,0),IF(OR(NOT(ISNUMBER($T29)),$T29&lt;=0),"",IF(AND(M$8&gt;=DATE(YEAR($E29),MONTH($E29),1),MOD((YEAR(M$8)-YEAR($E29))*12+MONTH(M$8)-MONTH($E29),$T29)=0),$F29,0))))</x:f>
      </x:c>
      <x:c r="N29" s="36" t="str">
        <x:f>IF(OR($C29="",$E29=""),"",IF($D29="One-time",IF(AND($E29&gt;='Start Here'!$D$10,YEAR($E29)=YEAR(N$8),MONTH($E29)=MONTH(N$8)),$F29,0),IF(OR(NOT(ISNUMBER($T29)),$T29&lt;=0),"",IF(AND(N$8&gt;=DATE(YEAR($E29),MONTH($E29),1),MOD((YEAR(N$8)-YEAR($E29))*12+MONTH(N$8)-MONTH($E29),$T29)=0),$F29,0))))</x:f>
      </x:c>
      <x:c r="O29" s="36" t="str">
        <x:f>IF(OR($C29="",$E29=""),"",IF($D29="One-time",IF(AND($E29&gt;='Start Here'!$D$10,YEAR($E29)=YEAR(O$8),MONTH($E29)=MONTH(O$8)),$F29,0),IF(OR(NOT(ISNUMBER($T29)),$T29&lt;=0),"",IF(AND(O$8&gt;=DATE(YEAR($E29),MONTH($E29),1),MOD((YEAR(O$8)-YEAR($E29))*12+MONTH(O$8)-MONTH($E29),$T29)=0),$F29,0))))</x:f>
      </x:c>
      <x:c r="P29" s="36" t="str">
        <x:f>IF(OR($C29="",$E29=""),"",IF($D29="One-time",IF(AND($E29&gt;='Start Here'!$D$10,YEAR($E29)=YEAR(P$8),MONTH($E29)=MONTH(P$8)),$F29,0),IF(OR(NOT(ISNUMBER($T29)),$T29&lt;=0),"",IF(AND(P$8&gt;=DATE(YEAR($E29),MONTH($E29),1),MOD((YEAR(P$8)-YEAR($E29))*12+MONTH(P$8)-MONTH($E29),$T29)=0),$F29,0))))</x:f>
      </x:c>
      <x:c r="Q29" s="36" t="str">
        <x:f>IF(OR($C29="",$E29=""),"",IF($D29="One-time",IF(AND($E29&gt;='Start Here'!$D$10,YEAR($E29)=YEAR(Q$8),MONTH($E29)=MONTH(Q$8)),$F29,0),IF(OR(NOT(ISNUMBER($T29)),$T29&lt;=0),"",IF(AND(Q$8&gt;=DATE(YEAR($E29),MONTH($E29),1),MOD((YEAR(Q$8)-YEAR($E29))*12+MONTH(Q$8)-MONTH($E29),$T29)=0),$F29,0))))</x:f>
      </x:c>
      <x:c r="R29" s="36" t="str">
        <x:f>IF(OR($C29="",$E29=""),"",IF($D29="One-time",IF(AND($E29&gt;='Start Here'!$D$10,YEAR($E29)=YEAR(R$8),MONTH($E29)=MONTH(R$8)),$F29,0),IF(OR(NOT(ISNUMBER($T29)),$T29&lt;=0),"",IF(AND(R$8&gt;=DATE(YEAR($E29),MONTH($E29),1),MOD((YEAR(R$8)-YEAR($E29))*12+MONTH(R$8)-MONTH($E29),$T29)=0),$F29,0))))</x:f>
      </x:c>
      <x:c r="S29" s="36" t="str">
        <x:f t="shared" si="3"/>
      </x:c>
      <x:c r="T29" s="23" t="str">
        <x:f>IF(Bills!$C29="","",Bills!N29)</x:f>
      </x:c>
    </x:row>
    <x:row r="30" ht="24.75" customHeight="1">
      <x:c r="B30" s="23" t="str">
        <x:f>IF(Bills!$C30="","",Bills!B30)</x:f>
      </x:c>
      <x:c r="C30" s="23" t="str">
        <x:f>IF(Bills!$C30="","",Bills!C30)</x:f>
      </x:c>
      <x:c r="D30" s="23" t="str">
        <x:f>IF(Bills!$C30="","",Bills!F30)</x:f>
      </x:c>
      <x:c r="E30" s="45" t="str">
        <x:f>IF(Bills!$C30="","",Bills!H30)</x:f>
      </x:c>
      <x:c r="F30" s="36" t="str">
        <x:f>IF(Bills!$C30="","",Bills!E30)</x:f>
      </x:c>
      <x:c r="G30" s="36" t="str">
        <x:f>IF(OR($C30="",$E30=""),"",IF($D30="One-time",IF(AND($E30&gt;='Start Here'!$D$10,YEAR($E30)=YEAR(G$8),MONTH($E30)=MONTH(G$8)),$F30,0),IF(OR(NOT(ISNUMBER($T30)),$T30&lt;=0),"",IF(AND(G$8&gt;=DATE(YEAR($E30),MONTH($E30),1),MOD((YEAR(G$8)-YEAR($E30))*12+MONTH(G$8)-MONTH($E30),$T30)=0),$F30,0))))</x:f>
      </x:c>
      <x:c r="H30" s="36" t="str">
        <x:f>IF(OR($C30="",$E30=""),"",IF($D30="One-time",IF(AND($E30&gt;='Start Here'!$D$10,YEAR($E30)=YEAR(H$8),MONTH($E30)=MONTH(H$8)),$F30,0),IF(OR(NOT(ISNUMBER($T30)),$T30&lt;=0),"",IF(AND(H$8&gt;=DATE(YEAR($E30),MONTH($E30),1),MOD((YEAR(H$8)-YEAR($E30))*12+MONTH(H$8)-MONTH($E30),$T30)=0),$F30,0))))</x:f>
      </x:c>
      <x:c r="I30" s="36" t="str">
        <x:f>IF(OR($C30="",$E30=""),"",IF($D30="One-time",IF(AND($E30&gt;='Start Here'!$D$10,YEAR($E30)=YEAR(I$8),MONTH($E30)=MONTH(I$8)),$F30,0),IF(OR(NOT(ISNUMBER($T30)),$T30&lt;=0),"",IF(AND(I$8&gt;=DATE(YEAR($E30),MONTH($E30),1),MOD((YEAR(I$8)-YEAR($E30))*12+MONTH(I$8)-MONTH($E30),$T30)=0),$F30,0))))</x:f>
      </x:c>
      <x:c r="J30" s="36" t="str">
        <x:f>IF(OR($C30="",$E30=""),"",IF($D30="One-time",IF(AND($E30&gt;='Start Here'!$D$10,YEAR($E30)=YEAR(J$8),MONTH($E30)=MONTH(J$8)),$F30,0),IF(OR(NOT(ISNUMBER($T30)),$T30&lt;=0),"",IF(AND(J$8&gt;=DATE(YEAR($E30),MONTH($E30),1),MOD((YEAR(J$8)-YEAR($E30))*12+MONTH(J$8)-MONTH($E30),$T30)=0),$F30,0))))</x:f>
      </x:c>
      <x:c r="K30" s="36" t="str">
        <x:f>IF(OR($C30="",$E30=""),"",IF($D30="One-time",IF(AND($E30&gt;='Start Here'!$D$10,YEAR($E30)=YEAR(K$8),MONTH($E30)=MONTH(K$8)),$F30,0),IF(OR(NOT(ISNUMBER($T30)),$T30&lt;=0),"",IF(AND(K$8&gt;=DATE(YEAR($E30),MONTH($E30),1),MOD((YEAR(K$8)-YEAR($E30))*12+MONTH(K$8)-MONTH($E30),$T30)=0),$F30,0))))</x:f>
      </x:c>
      <x:c r="L30" s="36" t="str">
        <x:f>IF(OR($C30="",$E30=""),"",IF($D30="One-time",IF(AND($E30&gt;='Start Here'!$D$10,YEAR($E30)=YEAR(L$8),MONTH($E30)=MONTH(L$8)),$F30,0),IF(OR(NOT(ISNUMBER($T30)),$T30&lt;=0),"",IF(AND(L$8&gt;=DATE(YEAR($E30),MONTH($E30),1),MOD((YEAR(L$8)-YEAR($E30))*12+MONTH(L$8)-MONTH($E30),$T30)=0),$F30,0))))</x:f>
      </x:c>
      <x:c r="M30" s="36" t="str">
        <x:f>IF(OR($C30="",$E30=""),"",IF($D30="One-time",IF(AND($E30&gt;='Start Here'!$D$10,YEAR($E30)=YEAR(M$8),MONTH($E30)=MONTH(M$8)),$F30,0),IF(OR(NOT(ISNUMBER($T30)),$T30&lt;=0),"",IF(AND(M$8&gt;=DATE(YEAR($E30),MONTH($E30),1),MOD((YEAR(M$8)-YEAR($E30))*12+MONTH(M$8)-MONTH($E30),$T30)=0),$F30,0))))</x:f>
      </x:c>
      <x:c r="N30" s="36" t="str">
        <x:f>IF(OR($C30="",$E30=""),"",IF($D30="One-time",IF(AND($E30&gt;='Start Here'!$D$10,YEAR($E30)=YEAR(N$8),MONTH($E30)=MONTH(N$8)),$F30,0),IF(OR(NOT(ISNUMBER($T30)),$T30&lt;=0),"",IF(AND(N$8&gt;=DATE(YEAR($E30),MONTH($E30),1),MOD((YEAR(N$8)-YEAR($E30))*12+MONTH(N$8)-MONTH($E30),$T30)=0),$F30,0))))</x:f>
      </x:c>
      <x:c r="O30" s="36" t="str">
        <x:f>IF(OR($C30="",$E30=""),"",IF($D30="One-time",IF(AND($E30&gt;='Start Here'!$D$10,YEAR($E30)=YEAR(O$8),MONTH($E30)=MONTH(O$8)),$F30,0),IF(OR(NOT(ISNUMBER($T30)),$T30&lt;=0),"",IF(AND(O$8&gt;=DATE(YEAR($E30),MONTH($E30),1),MOD((YEAR(O$8)-YEAR($E30))*12+MONTH(O$8)-MONTH($E30),$T30)=0),$F30,0))))</x:f>
      </x:c>
      <x:c r="P30" s="36" t="str">
        <x:f>IF(OR($C30="",$E30=""),"",IF($D30="One-time",IF(AND($E30&gt;='Start Here'!$D$10,YEAR($E30)=YEAR(P$8),MONTH($E30)=MONTH(P$8)),$F30,0),IF(OR(NOT(ISNUMBER($T30)),$T30&lt;=0),"",IF(AND(P$8&gt;=DATE(YEAR($E30),MONTH($E30),1),MOD((YEAR(P$8)-YEAR($E30))*12+MONTH(P$8)-MONTH($E30),$T30)=0),$F30,0))))</x:f>
      </x:c>
      <x:c r="Q30" s="36" t="str">
        <x:f>IF(OR($C30="",$E30=""),"",IF($D30="One-time",IF(AND($E30&gt;='Start Here'!$D$10,YEAR($E30)=YEAR(Q$8),MONTH($E30)=MONTH(Q$8)),$F30,0),IF(OR(NOT(ISNUMBER($T30)),$T30&lt;=0),"",IF(AND(Q$8&gt;=DATE(YEAR($E30),MONTH($E30),1),MOD((YEAR(Q$8)-YEAR($E30))*12+MONTH(Q$8)-MONTH($E30),$T30)=0),$F30,0))))</x:f>
      </x:c>
      <x:c r="R30" s="36" t="str">
        <x:f>IF(OR($C30="",$E30=""),"",IF($D30="One-time",IF(AND($E30&gt;='Start Here'!$D$10,YEAR($E30)=YEAR(R$8),MONTH($E30)=MONTH(R$8)),$F30,0),IF(OR(NOT(ISNUMBER($T30)),$T30&lt;=0),"",IF(AND(R$8&gt;=DATE(YEAR($E30),MONTH($E30),1),MOD((YEAR(R$8)-YEAR($E30))*12+MONTH(R$8)-MONTH($E30),$T30)=0),$F30,0))))</x:f>
      </x:c>
      <x:c r="S30" s="36" t="str">
        <x:f t="shared" si="3"/>
      </x:c>
      <x:c r="T30" s="23" t="str">
        <x:f>IF(Bills!$C30="","",Bills!N30)</x:f>
      </x:c>
    </x:row>
    <x:row r="31" ht="24.75" customHeight="1">
      <x:c r="B31" s="23" t="str">
        <x:f>IF(Bills!$C31="","",Bills!B31)</x:f>
      </x:c>
      <x:c r="C31" s="23" t="str">
        <x:f>IF(Bills!$C31="","",Bills!C31)</x:f>
      </x:c>
      <x:c r="D31" s="23" t="str">
        <x:f>IF(Bills!$C31="","",Bills!F31)</x:f>
      </x:c>
      <x:c r="E31" s="45" t="str">
        <x:f>IF(Bills!$C31="","",Bills!H31)</x:f>
      </x:c>
      <x:c r="F31" s="36" t="str">
        <x:f>IF(Bills!$C31="","",Bills!E31)</x:f>
      </x:c>
      <x:c r="G31" s="36" t="str">
        <x:f>IF(OR($C31="",$E31=""),"",IF($D31="One-time",IF(AND($E31&gt;='Start Here'!$D$10,YEAR($E31)=YEAR(G$8),MONTH($E31)=MONTH(G$8)),$F31,0),IF(OR(NOT(ISNUMBER($T31)),$T31&lt;=0),"",IF(AND(G$8&gt;=DATE(YEAR($E31),MONTH($E31),1),MOD((YEAR(G$8)-YEAR($E31))*12+MONTH(G$8)-MONTH($E31),$T31)=0),$F31,0))))</x:f>
      </x:c>
      <x:c r="H31" s="36" t="str">
        <x:f>IF(OR($C31="",$E31=""),"",IF($D31="One-time",IF(AND($E31&gt;='Start Here'!$D$10,YEAR($E31)=YEAR(H$8),MONTH($E31)=MONTH(H$8)),$F31,0),IF(OR(NOT(ISNUMBER($T31)),$T31&lt;=0),"",IF(AND(H$8&gt;=DATE(YEAR($E31),MONTH($E31),1),MOD((YEAR(H$8)-YEAR($E31))*12+MONTH(H$8)-MONTH($E31),$T31)=0),$F31,0))))</x:f>
      </x:c>
      <x:c r="I31" s="36" t="str">
        <x:f>IF(OR($C31="",$E31=""),"",IF($D31="One-time",IF(AND($E31&gt;='Start Here'!$D$10,YEAR($E31)=YEAR(I$8),MONTH($E31)=MONTH(I$8)),$F31,0),IF(OR(NOT(ISNUMBER($T31)),$T31&lt;=0),"",IF(AND(I$8&gt;=DATE(YEAR($E31),MONTH($E31),1),MOD((YEAR(I$8)-YEAR($E31))*12+MONTH(I$8)-MONTH($E31),$T31)=0),$F31,0))))</x:f>
      </x:c>
      <x:c r="J31" s="36" t="str">
        <x:f>IF(OR($C31="",$E31=""),"",IF($D31="One-time",IF(AND($E31&gt;='Start Here'!$D$10,YEAR($E31)=YEAR(J$8),MONTH($E31)=MONTH(J$8)),$F31,0),IF(OR(NOT(ISNUMBER($T31)),$T31&lt;=0),"",IF(AND(J$8&gt;=DATE(YEAR($E31),MONTH($E31),1),MOD((YEAR(J$8)-YEAR($E31))*12+MONTH(J$8)-MONTH($E31),$T31)=0),$F31,0))))</x:f>
      </x:c>
      <x:c r="K31" s="36" t="str">
        <x:f>IF(OR($C31="",$E31=""),"",IF($D31="One-time",IF(AND($E31&gt;='Start Here'!$D$10,YEAR($E31)=YEAR(K$8),MONTH($E31)=MONTH(K$8)),$F31,0),IF(OR(NOT(ISNUMBER($T31)),$T31&lt;=0),"",IF(AND(K$8&gt;=DATE(YEAR($E31),MONTH($E31),1),MOD((YEAR(K$8)-YEAR($E31))*12+MONTH(K$8)-MONTH($E31),$T31)=0),$F31,0))))</x:f>
      </x:c>
      <x:c r="L31" s="36" t="str">
        <x:f>IF(OR($C31="",$E31=""),"",IF($D31="One-time",IF(AND($E31&gt;='Start Here'!$D$10,YEAR($E31)=YEAR(L$8),MONTH($E31)=MONTH(L$8)),$F31,0),IF(OR(NOT(ISNUMBER($T31)),$T31&lt;=0),"",IF(AND(L$8&gt;=DATE(YEAR($E31),MONTH($E31),1),MOD((YEAR(L$8)-YEAR($E31))*12+MONTH(L$8)-MONTH($E31),$T31)=0),$F31,0))))</x:f>
      </x:c>
      <x:c r="M31" s="36" t="str">
        <x:f>IF(OR($C31="",$E31=""),"",IF($D31="One-time",IF(AND($E31&gt;='Start Here'!$D$10,YEAR($E31)=YEAR(M$8),MONTH($E31)=MONTH(M$8)),$F31,0),IF(OR(NOT(ISNUMBER($T31)),$T31&lt;=0),"",IF(AND(M$8&gt;=DATE(YEAR($E31),MONTH($E31),1),MOD((YEAR(M$8)-YEAR($E31))*12+MONTH(M$8)-MONTH($E31),$T31)=0),$F31,0))))</x:f>
      </x:c>
      <x:c r="N31" s="36" t="str">
        <x:f>IF(OR($C31="",$E31=""),"",IF($D31="One-time",IF(AND($E31&gt;='Start Here'!$D$10,YEAR($E31)=YEAR(N$8),MONTH($E31)=MONTH(N$8)),$F31,0),IF(OR(NOT(ISNUMBER($T31)),$T31&lt;=0),"",IF(AND(N$8&gt;=DATE(YEAR($E31),MONTH($E31),1),MOD((YEAR(N$8)-YEAR($E31))*12+MONTH(N$8)-MONTH($E31),$T31)=0),$F31,0))))</x:f>
      </x:c>
      <x:c r="O31" s="36" t="str">
        <x:f>IF(OR($C31="",$E31=""),"",IF($D31="One-time",IF(AND($E31&gt;='Start Here'!$D$10,YEAR($E31)=YEAR(O$8),MONTH($E31)=MONTH(O$8)),$F31,0),IF(OR(NOT(ISNUMBER($T31)),$T31&lt;=0),"",IF(AND(O$8&gt;=DATE(YEAR($E31),MONTH($E31),1),MOD((YEAR(O$8)-YEAR($E31))*12+MONTH(O$8)-MONTH($E31),$T31)=0),$F31,0))))</x:f>
      </x:c>
      <x:c r="P31" s="36" t="str">
        <x:f>IF(OR($C31="",$E31=""),"",IF($D31="One-time",IF(AND($E31&gt;='Start Here'!$D$10,YEAR($E31)=YEAR(P$8),MONTH($E31)=MONTH(P$8)),$F31,0),IF(OR(NOT(ISNUMBER($T31)),$T31&lt;=0),"",IF(AND(P$8&gt;=DATE(YEAR($E31),MONTH($E31),1),MOD((YEAR(P$8)-YEAR($E31))*12+MONTH(P$8)-MONTH($E31),$T31)=0),$F31,0))))</x:f>
      </x:c>
      <x:c r="Q31" s="36" t="str">
        <x:f>IF(OR($C31="",$E31=""),"",IF($D31="One-time",IF(AND($E31&gt;='Start Here'!$D$10,YEAR($E31)=YEAR(Q$8),MONTH($E31)=MONTH(Q$8)),$F31,0),IF(OR(NOT(ISNUMBER($T31)),$T31&lt;=0),"",IF(AND(Q$8&gt;=DATE(YEAR($E31),MONTH($E31),1),MOD((YEAR(Q$8)-YEAR($E31))*12+MONTH(Q$8)-MONTH($E31),$T31)=0),$F31,0))))</x:f>
      </x:c>
      <x:c r="R31" s="36" t="str">
        <x:f>IF(OR($C31="",$E31=""),"",IF($D31="One-time",IF(AND($E31&gt;='Start Here'!$D$10,YEAR($E31)=YEAR(R$8),MONTH($E31)=MONTH(R$8)),$F31,0),IF(OR(NOT(ISNUMBER($T31)),$T31&lt;=0),"",IF(AND(R$8&gt;=DATE(YEAR($E31),MONTH($E31),1),MOD((YEAR(R$8)-YEAR($E31))*12+MONTH(R$8)-MONTH($E31),$T31)=0),$F31,0))))</x:f>
      </x:c>
      <x:c r="S31" s="36" t="str">
        <x:f t="shared" si="3"/>
      </x:c>
      <x:c r="T31" s="23" t="str">
        <x:f>IF(Bills!$C31="","",Bills!N31)</x:f>
      </x:c>
    </x:row>
    <x:row r="32" ht="24.75" customHeight="1">
      <x:c r="B32" s="23" t="str">
        <x:f>IF(Bills!$C32="","",Bills!B32)</x:f>
      </x:c>
      <x:c r="C32" s="23" t="str">
        <x:f>IF(Bills!$C32="","",Bills!C32)</x:f>
      </x:c>
      <x:c r="D32" s="23" t="str">
        <x:f>IF(Bills!$C32="","",Bills!F32)</x:f>
      </x:c>
      <x:c r="E32" s="45" t="str">
        <x:f>IF(Bills!$C32="","",Bills!H32)</x:f>
      </x:c>
      <x:c r="F32" s="36" t="str">
        <x:f>IF(Bills!$C32="","",Bills!E32)</x:f>
      </x:c>
      <x:c r="G32" s="36" t="str">
        <x:f>IF(OR($C32="",$E32=""),"",IF($D32="One-time",IF(AND($E32&gt;='Start Here'!$D$10,YEAR($E32)=YEAR(G$8),MONTH($E32)=MONTH(G$8)),$F32,0),IF(OR(NOT(ISNUMBER($T32)),$T32&lt;=0),"",IF(AND(G$8&gt;=DATE(YEAR($E32),MONTH($E32),1),MOD((YEAR(G$8)-YEAR($E32))*12+MONTH(G$8)-MONTH($E32),$T32)=0),$F32,0))))</x:f>
      </x:c>
      <x:c r="H32" s="36" t="str">
        <x:f>IF(OR($C32="",$E32=""),"",IF($D32="One-time",IF(AND($E32&gt;='Start Here'!$D$10,YEAR($E32)=YEAR(H$8),MONTH($E32)=MONTH(H$8)),$F32,0),IF(OR(NOT(ISNUMBER($T32)),$T32&lt;=0),"",IF(AND(H$8&gt;=DATE(YEAR($E32),MONTH($E32),1),MOD((YEAR(H$8)-YEAR($E32))*12+MONTH(H$8)-MONTH($E32),$T32)=0),$F32,0))))</x:f>
      </x:c>
      <x:c r="I32" s="36" t="str">
        <x:f>IF(OR($C32="",$E32=""),"",IF($D32="One-time",IF(AND($E32&gt;='Start Here'!$D$10,YEAR($E32)=YEAR(I$8),MONTH($E32)=MONTH(I$8)),$F32,0),IF(OR(NOT(ISNUMBER($T32)),$T32&lt;=0),"",IF(AND(I$8&gt;=DATE(YEAR($E32),MONTH($E32),1),MOD((YEAR(I$8)-YEAR($E32))*12+MONTH(I$8)-MONTH($E32),$T32)=0),$F32,0))))</x:f>
      </x:c>
      <x:c r="J32" s="36" t="str">
        <x:f>IF(OR($C32="",$E32=""),"",IF($D32="One-time",IF(AND($E32&gt;='Start Here'!$D$10,YEAR($E32)=YEAR(J$8),MONTH($E32)=MONTH(J$8)),$F32,0),IF(OR(NOT(ISNUMBER($T32)),$T32&lt;=0),"",IF(AND(J$8&gt;=DATE(YEAR($E32),MONTH($E32),1),MOD((YEAR(J$8)-YEAR($E32))*12+MONTH(J$8)-MONTH($E32),$T32)=0),$F32,0))))</x:f>
      </x:c>
      <x:c r="K32" s="36" t="str">
        <x:f>IF(OR($C32="",$E32=""),"",IF($D32="One-time",IF(AND($E32&gt;='Start Here'!$D$10,YEAR($E32)=YEAR(K$8),MONTH($E32)=MONTH(K$8)),$F32,0),IF(OR(NOT(ISNUMBER($T32)),$T32&lt;=0),"",IF(AND(K$8&gt;=DATE(YEAR($E32),MONTH($E32),1),MOD((YEAR(K$8)-YEAR($E32))*12+MONTH(K$8)-MONTH($E32),$T32)=0),$F32,0))))</x:f>
      </x:c>
      <x:c r="L32" s="36" t="str">
        <x:f>IF(OR($C32="",$E32=""),"",IF($D32="One-time",IF(AND($E32&gt;='Start Here'!$D$10,YEAR($E32)=YEAR(L$8),MONTH($E32)=MONTH(L$8)),$F32,0),IF(OR(NOT(ISNUMBER($T32)),$T32&lt;=0),"",IF(AND(L$8&gt;=DATE(YEAR($E32),MONTH($E32),1),MOD((YEAR(L$8)-YEAR($E32))*12+MONTH(L$8)-MONTH($E32),$T32)=0),$F32,0))))</x:f>
      </x:c>
      <x:c r="M32" s="36" t="str">
        <x:f>IF(OR($C32="",$E32=""),"",IF($D32="One-time",IF(AND($E32&gt;='Start Here'!$D$10,YEAR($E32)=YEAR(M$8),MONTH($E32)=MONTH(M$8)),$F32,0),IF(OR(NOT(ISNUMBER($T32)),$T32&lt;=0),"",IF(AND(M$8&gt;=DATE(YEAR($E32),MONTH($E32),1),MOD((YEAR(M$8)-YEAR($E32))*12+MONTH(M$8)-MONTH($E32),$T32)=0),$F32,0))))</x:f>
      </x:c>
      <x:c r="N32" s="36" t="str">
        <x:f>IF(OR($C32="",$E32=""),"",IF($D32="One-time",IF(AND($E32&gt;='Start Here'!$D$10,YEAR($E32)=YEAR(N$8),MONTH($E32)=MONTH(N$8)),$F32,0),IF(OR(NOT(ISNUMBER($T32)),$T32&lt;=0),"",IF(AND(N$8&gt;=DATE(YEAR($E32),MONTH($E32),1),MOD((YEAR(N$8)-YEAR($E32))*12+MONTH(N$8)-MONTH($E32),$T32)=0),$F32,0))))</x:f>
      </x:c>
      <x:c r="O32" s="36" t="str">
        <x:f>IF(OR($C32="",$E32=""),"",IF($D32="One-time",IF(AND($E32&gt;='Start Here'!$D$10,YEAR($E32)=YEAR(O$8),MONTH($E32)=MONTH(O$8)),$F32,0),IF(OR(NOT(ISNUMBER($T32)),$T32&lt;=0),"",IF(AND(O$8&gt;=DATE(YEAR($E32),MONTH($E32),1),MOD((YEAR(O$8)-YEAR($E32))*12+MONTH(O$8)-MONTH($E32),$T32)=0),$F32,0))))</x:f>
      </x:c>
      <x:c r="P32" s="36" t="str">
        <x:f>IF(OR($C32="",$E32=""),"",IF($D32="One-time",IF(AND($E32&gt;='Start Here'!$D$10,YEAR($E32)=YEAR(P$8),MONTH($E32)=MONTH(P$8)),$F32,0),IF(OR(NOT(ISNUMBER($T32)),$T32&lt;=0),"",IF(AND(P$8&gt;=DATE(YEAR($E32),MONTH($E32),1),MOD((YEAR(P$8)-YEAR($E32))*12+MONTH(P$8)-MONTH($E32),$T32)=0),$F32,0))))</x:f>
      </x:c>
      <x:c r="Q32" s="36" t="str">
        <x:f>IF(OR($C32="",$E32=""),"",IF($D32="One-time",IF(AND($E32&gt;='Start Here'!$D$10,YEAR($E32)=YEAR(Q$8),MONTH($E32)=MONTH(Q$8)),$F32,0),IF(OR(NOT(ISNUMBER($T32)),$T32&lt;=0),"",IF(AND(Q$8&gt;=DATE(YEAR($E32),MONTH($E32),1),MOD((YEAR(Q$8)-YEAR($E32))*12+MONTH(Q$8)-MONTH($E32),$T32)=0),$F32,0))))</x:f>
      </x:c>
      <x:c r="R32" s="36" t="str">
        <x:f>IF(OR($C32="",$E32=""),"",IF($D32="One-time",IF(AND($E32&gt;='Start Here'!$D$10,YEAR($E32)=YEAR(R$8),MONTH($E32)=MONTH(R$8)),$F32,0),IF(OR(NOT(ISNUMBER($T32)),$T32&lt;=0),"",IF(AND(R$8&gt;=DATE(YEAR($E32),MONTH($E32),1),MOD((YEAR(R$8)-YEAR($E32))*12+MONTH(R$8)-MONTH($E32),$T32)=0),$F32,0))))</x:f>
      </x:c>
      <x:c r="S32" s="36" t="str">
        <x:f t="shared" si="3"/>
      </x:c>
      <x:c r="T32" s="23" t="str">
        <x:f>IF(Bills!$C32="","",Bills!N32)</x:f>
      </x:c>
    </x:row>
    <x:row r="33" ht="24.75" customHeight="1">
      <x:c r="B33" s="74" t="str">
        <x:f>IF(Bills!$C33="","",Bills!B33)</x:f>
      </x:c>
      <x:c r="C33" s="74" t="str">
        <x:f>IF(Bills!$C33="","",Bills!C33)</x:f>
      </x:c>
      <x:c r="D33" s="74" t="str">
        <x:f>IF(Bills!$C33="","",Bills!F33)</x:f>
      </x:c>
      <x:c r="E33" s="79" t="str">
        <x:f>IF(Bills!$C33="","",Bills!H33)</x:f>
      </x:c>
      <x:c r="F33" s="75" t="str">
        <x:f>IF(Bills!$C33="","",Bills!E33)</x:f>
      </x:c>
      <x:c r="G33" s="75" t="str">
        <x:f>IF(OR($C33="",$E33=""),"",IF($D33="One-time",IF(AND($E33&gt;='Start Here'!$D$10,YEAR($E33)=YEAR(G$8),MONTH($E33)=MONTH(G$8)),$F33,0),IF(OR(NOT(ISNUMBER($T33)),$T33&lt;=0),"",IF(AND(G$8&gt;=DATE(YEAR($E33),MONTH($E33),1),MOD((YEAR(G$8)-YEAR($E33))*12+MONTH(G$8)-MONTH($E33),$T33)=0),$F33,0))))</x:f>
      </x:c>
      <x:c r="H33" s="75" t="str">
        <x:f>IF(OR($C33="",$E33=""),"",IF($D33="One-time",IF(AND($E33&gt;='Start Here'!$D$10,YEAR($E33)=YEAR(H$8),MONTH($E33)=MONTH(H$8)),$F33,0),IF(OR(NOT(ISNUMBER($T33)),$T33&lt;=0),"",IF(AND(H$8&gt;=DATE(YEAR($E33),MONTH($E33),1),MOD((YEAR(H$8)-YEAR($E33))*12+MONTH(H$8)-MONTH($E33),$T33)=0),$F33,0))))</x:f>
      </x:c>
      <x:c r="I33" s="75" t="str">
        <x:f>IF(OR($C33="",$E33=""),"",IF($D33="One-time",IF(AND($E33&gt;='Start Here'!$D$10,YEAR($E33)=YEAR(I$8),MONTH($E33)=MONTH(I$8)),$F33,0),IF(OR(NOT(ISNUMBER($T33)),$T33&lt;=0),"",IF(AND(I$8&gt;=DATE(YEAR($E33),MONTH($E33),1),MOD((YEAR(I$8)-YEAR($E33))*12+MONTH(I$8)-MONTH($E33),$T33)=0),$F33,0))))</x:f>
      </x:c>
      <x:c r="J33" s="75" t="str">
        <x:f>IF(OR($C33="",$E33=""),"",IF($D33="One-time",IF(AND($E33&gt;='Start Here'!$D$10,YEAR($E33)=YEAR(J$8),MONTH($E33)=MONTH(J$8)),$F33,0),IF(OR(NOT(ISNUMBER($T33)),$T33&lt;=0),"",IF(AND(J$8&gt;=DATE(YEAR($E33),MONTH($E33),1),MOD((YEAR(J$8)-YEAR($E33))*12+MONTH(J$8)-MONTH($E33),$T33)=0),$F33,0))))</x:f>
      </x:c>
      <x:c r="K33" s="75" t="str">
        <x:f>IF(OR($C33="",$E33=""),"",IF($D33="One-time",IF(AND($E33&gt;='Start Here'!$D$10,YEAR($E33)=YEAR(K$8),MONTH($E33)=MONTH(K$8)),$F33,0),IF(OR(NOT(ISNUMBER($T33)),$T33&lt;=0),"",IF(AND(K$8&gt;=DATE(YEAR($E33),MONTH($E33),1),MOD((YEAR(K$8)-YEAR($E33))*12+MONTH(K$8)-MONTH($E33),$T33)=0),$F33,0))))</x:f>
      </x:c>
      <x:c r="L33" s="75" t="str">
        <x:f>IF(OR($C33="",$E33=""),"",IF($D33="One-time",IF(AND($E33&gt;='Start Here'!$D$10,YEAR($E33)=YEAR(L$8),MONTH($E33)=MONTH(L$8)),$F33,0),IF(OR(NOT(ISNUMBER($T33)),$T33&lt;=0),"",IF(AND(L$8&gt;=DATE(YEAR($E33),MONTH($E33),1),MOD((YEAR(L$8)-YEAR($E33))*12+MONTH(L$8)-MONTH($E33),$T33)=0),$F33,0))))</x:f>
      </x:c>
      <x:c r="M33" s="75" t="str">
        <x:f>IF(OR($C33="",$E33=""),"",IF($D33="One-time",IF(AND($E33&gt;='Start Here'!$D$10,YEAR($E33)=YEAR(M$8),MONTH($E33)=MONTH(M$8)),$F33,0),IF(OR(NOT(ISNUMBER($T33)),$T33&lt;=0),"",IF(AND(M$8&gt;=DATE(YEAR($E33),MONTH($E33),1),MOD((YEAR(M$8)-YEAR($E33))*12+MONTH(M$8)-MONTH($E33),$T33)=0),$F33,0))))</x:f>
      </x:c>
      <x:c r="N33" s="75" t="str">
        <x:f>IF(OR($C33="",$E33=""),"",IF($D33="One-time",IF(AND($E33&gt;='Start Here'!$D$10,YEAR($E33)=YEAR(N$8),MONTH($E33)=MONTH(N$8)),$F33,0),IF(OR(NOT(ISNUMBER($T33)),$T33&lt;=0),"",IF(AND(N$8&gt;=DATE(YEAR($E33),MONTH($E33),1),MOD((YEAR(N$8)-YEAR($E33))*12+MONTH(N$8)-MONTH($E33),$T33)=0),$F33,0))))</x:f>
      </x:c>
      <x:c r="O33" s="75" t="str">
        <x:f>IF(OR($C33="",$E33=""),"",IF($D33="One-time",IF(AND($E33&gt;='Start Here'!$D$10,YEAR($E33)=YEAR(O$8),MONTH($E33)=MONTH(O$8)),$F33,0),IF(OR(NOT(ISNUMBER($T33)),$T33&lt;=0),"",IF(AND(O$8&gt;=DATE(YEAR($E33),MONTH($E33),1),MOD((YEAR(O$8)-YEAR($E33))*12+MONTH(O$8)-MONTH($E33),$T33)=0),$F33,0))))</x:f>
      </x:c>
      <x:c r="P33" s="75" t="str">
        <x:f>IF(OR($C33="",$E33=""),"",IF($D33="One-time",IF(AND($E33&gt;='Start Here'!$D$10,YEAR($E33)=YEAR(P$8),MONTH($E33)=MONTH(P$8)),$F33,0),IF(OR(NOT(ISNUMBER($T33)),$T33&lt;=0),"",IF(AND(P$8&gt;=DATE(YEAR($E33),MONTH($E33),1),MOD((YEAR(P$8)-YEAR($E33))*12+MONTH(P$8)-MONTH($E33),$T33)=0),$F33,0))))</x:f>
      </x:c>
      <x:c r="Q33" s="75" t="str">
        <x:f>IF(OR($C33="",$E33=""),"",IF($D33="One-time",IF(AND($E33&gt;='Start Here'!$D$10,YEAR($E33)=YEAR(Q$8),MONTH($E33)=MONTH(Q$8)),$F33,0),IF(OR(NOT(ISNUMBER($T33)),$T33&lt;=0),"",IF(AND(Q$8&gt;=DATE(YEAR($E33),MONTH($E33),1),MOD((YEAR(Q$8)-YEAR($E33))*12+MONTH(Q$8)-MONTH($E33),$T33)=0),$F33,0))))</x:f>
      </x:c>
      <x:c r="R33" s="75" t="str">
        <x:f>IF(OR($C33="",$E33=""),"",IF($D33="One-time",IF(AND($E33&gt;='Start Here'!$D$10,YEAR($E33)=YEAR(R$8),MONTH($E33)=MONTH(R$8)),$F33,0),IF(OR(NOT(ISNUMBER($T33)),$T33&lt;=0),"",IF(AND(R$8&gt;=DATE(YEAR($E33),MONTH($E33),1),MOD((YEAR(R$8)-YEAR($E33))*12+MONTH(R$8)-MONTH($E33),$T33)=0),$F33,0))))</x:f>
      </x:c>
      <x:c r="S33" s="75" t="str">
        <x:f t="shared" si="3"/>
      </x:c>
      <x:c r="T33" s="74" t="str">
        <x:f>IF(Bills!$C33="","",Bills!N33)</x:f>
      </x:c>
    </x:row>
    <x:row r="34" ht="24.75" customHeight="1">
      <x:c r="B34" s="23" t="str">
        <x:f>IF(Bills!$C34="","",Bills!B34)</x:f>
      </x:c>
      <x:c r="C34" s="23" t="str">
        <x:f>IF(Bills!$C34="","",Bills!C34)</x:f>
      </x:c>
      <x:c r="D34" s="23" t="str">
        <x:f>IF(Bills!$C34="","",Bills!F34)</x:f>
      </x:c>
      <x:c r="E34" s="45" t="str">
        <x:f>IF(Bills!$C34="","",Bills!H34)</x:f>
      </x:c>
      <x:c r="F34" s="36" t="str">
        <x:f>IF(Bills!$C34="","",Bills!E34)</x:f>
      </x:c>
      <x:c r="G34" s="36" t="str">
        <x:f>IF(OR($C34="",$E34=""),"",IF($D34="One-time",IF(AND($E34&gt;='Start Here'!$D$10,YEAR($E34)=YEAR(G$8),MONTH($E34)=MONTH(G$8)),$F34,0),IF(OR(NOT(ISNUMBER($T34)),$T34&lt;=0),"",IF(AND(G$8&gt;=DATE(YEAR($E34),MONTH($E34),1),MOD((YEAR(G$8)-YEAR($E34))*12+MONTH(G$8)-MONTH($E34),$T34)=0),$F34,0))))</x:f>
      </x:c>
      <x:c r="H34" s="36" t="str">
        <x:f>IF(OR($C34="",$E34=""),"",IF($D34="One-time",IF(AND($E34&gt;='Start Here'!$D$10,YEAR($E34)=YEAR(H$8),MONTH($E34)=MONTH(H$8)),$F34,0),IF(OR(NOT(ISNUMBER($T34)),$T34&lt;=0),"",IF(AND(H$8&gt;=DATE(YEAR($E34),MONTH($E34),1),MOD((YEAR(H$8)-YEAR($E34))*12+MONTH(H$8)-MONTH($E34),$T34)=0),$F34,0))))</x:f>
      </x:c>
      <x:c r="I34" s="36" t="str">
        <x:f>IF(OR($C34="",$E34=""),"",IF($D34="One-time",IF(AND($E34&gt;='Start Here'!$D$10,YEAR($E34)=YEAR(I$8),MONTH($E34)=MONTH(I$8)),$F34,0),IF(OR(NOT(ISNUMBER($T34)),$T34&lt;=0),"",IF(AND(I$8&gt;=DATE(YEAR($E34),MONTH($E34),1),MOD((YEAR(I$8)-YEAR($E34))*12+MONTH(I$8)-MONTH($E34),$T34)=0),$F34,0))))</x:f>
      </x:c>
      <x:c r="J34" s="36" t="str">
        <x:f>IF(OR($C34="",$E34=""),"",IF($D34="One-time",IF(AND($E34&gt;='Start Here'!$D$10,YEAR($E34)=YEAR(J$8),MONTH($E34)=MONTH(J$8)),$F34,0),IF(OR(NOT(ISNUMBER($T34)),$T34&lt;=0),"",IF(AND(J$8&gt;=DATE(YEAR($E34),MONTH($E34),1),MOD((YEAR(J$8)-YEAR($E34))*12+MONTH(J$8)-MONTH($E34),$T34)=0),$F34,0))))</x:f>
      </x:c>
      <x:c r="K34" s="36" t="str">
        <x:f>IF(OR($C34="",$E34=""),"",IF($D34="One-time",IF(AND($E34&gt;='Start Here'!$D$10,YEAR($E34)=YEAR(K$8),MONTH($E34)=MONTH(K$8)),$F34,0),IF(OR(NOT(ISNUMBER($T34)),$T34&lt;=0),"",IF(AND(K$8&gt;=DATE(YEAR($E34),MONTH($E34),1),MOD((YEAR(K$8)-YEAR($E34))*12+MONTH(K$8)-MONTH($E34),$T34)=0),$F34,0))))</x:f>
      </x:c>
      <x:c r="L34" s="36" t="str">
        <x:f>IF(OR($C34="",$E34=""),"",IF($D34="One-time",IF(AND($E34&gt;='Start Here'!$D$10,YEAR($E34)=YEAR(L$8),MONTH($E34)=MONTH(L$8)),$F34,0),IF(OR(NOT(ISNUMBER($T34)),$T34&lt;=0),"",IF(AND(L$8&gt;=DATE(YEAR($E34),MONTH($E34),1),MOD((YEAR(L$8)-YEAR($E34))*12+MONTH(L$8)-MONTH($E34),$T34)=0),$F34,0))))</x:f>
      </x:c>
      <x:c r="M34" s="36" t="str">
        <x:f>IF(OR($C34="",$E34=""),"",IF($D34="One-time",IF(AND($E34&gt;='Start Here'!$D$10,YEAR($E34)=YEAR(M$8),MONTH($E34)=MONTH(M$8)),$F34,0),IF(OR(NOT(ISNUMBER($T34)),$T34&lt;=0),"",IF(AND(M$8&gt;=DATE(YEAR($E34),MONTH($E34),1),MOD((YEAR(M$8)-YEAR($E34))*12+MONTH(M$8)-MONTH($E34),$T34)=0),$F34,0))))</x:f>
      </x:c>
      <x:c r="N34" s="36" t="str">
        <x:f>IF(OR($C34="",$E34=""),"",IF($D34="One-time",IF(AND($E34&gt;='Start Here'!$D$10,YEAR($E34)=YEAR(N$8),MONTH($E34)=MONTH(N$8)),$F34,0),IF(OR(NOT(ISNUMBER($T34)),$T34&lt;=0),"",IF(AND(N$8&gt;=DATE(YEAR($E34),MONTH($E34),1),MOD((YEAR(N$8)-YEAR($E34))*12+MONTH(N$8)-MONTH($E34),$T34)=0),$F34,0))))</x:f>
      </x:c>
      <x:c r="O34" s="36" t="str">
        <x:f>IF(OR($C34="",$E34=""),"",IF($D34="One-time",IF(AND($E34&gt;='Start Here'!$D$10,YEAR($E34)=YEAR(O$8),MONTH($E34)=MONTH(O$8)),$F34,0),IF(OR(NOT(ISNUMBER($T34)),$T34&lt;=0),"",IF(AND(O$8&gt;=DATE(YEAR($E34),MONTH($E34),1),MOD((YEAR(O$8)-YEAR($E34))*12+MONTH(O$8)-MONTH($E34),$T34)=0),$F34,0))))</x:f>
      </x:c>
      <x:c r="P34" s="36" t="str">
        <x:f>IF(OR($C34="",$E34=""),"",IF($D34="One-time",IF(AND($E34&gt;='Start Here'!$D$10,YEAR($E34)=YEAR(P$8),MONTH($E34)=MONTH(P$8)),$F34,0),IF(OR(NOT(ISNUMBER($T34)),$T34&lt;=0),"",IF(AND(P$8&gt;=DATE(YEAR($E34),MONTH($E34),1),MOD((YEAR(P$8)-YEAR($E34))*12+MONTH(P$8)-MONTH($E34),$T34)=0),$F34,0))))</x:f>
      </x:c>
      <x:c r="Q34" s="36" t="str">
        <x:f>IF(OR($C34="",$E34=""),"",IF($D34="One-time",IF(AND($E34&gt;='Start Here'!$D$10,YEAR($E34)=YEAR(Q$8),MONTH($E34)=MONTH(Q$8)),$F34,0),IF(OR(NOT(ISNUMBER($T34)),$T34&lt;=0),"",IF(AND(Q$8&gt;=DATE(YEAR($E34),MONTH($E34),1),MOD((YEAR(Q$8)-YEAR($E34))*12+MONTH(Q$8)-MONTH($E34),$T34)=0),$F34,0))))</x:f>
      </x:c>
      <x:c r="R34" s="36" t="str">
        <x:f>IF(OR($C34="",$E34=""),"",IF($D34="One-time",IF(AND($E34&gt;='Start Here'!$D$10,YEAR($E34)=YEAR(R$8),MONTH($E34)=MONTH(R$8)),$F34,0),IF(OR(NOT(ISNUMBER($T34)),$T34&lt;=0),"",IF(AND(R$8&gt;=DATE(YEAR($E34),MONTH($E34),1),MOD((YEAR(R$8)-YEAR($E34))*12+MONTH(R$8)-MONTH($E34),$T34)=0),$F34,0))))</x:f>
      </x:c>
      <x:c r="S34" s="36" t="str">
        <x:f t="shared" si="3"/>
      </x:c>
      <x:c r="T34" s="23" t="str">
        <x:f>IF(Bills!$C34="","",Bills!N34)</x:f>
      </x:c>
    </x:row>
    <x:row r="35" ht="24.75" customHeight="1">
      <x:c r="B35" s="23" t="str">
        <x:f>IF(Bills!$C35="","",Bills!B35)</x:f>
      </x:c>
      <x:c r="C35" s="23" t="str">
        <x:f>IF(Bills!$C35="","",Bills!C35)</x:f>
      </x:c>
      <x:c r="D35" s="23" t="str">
        <x:f>IF(Bills!$C35="","",Bills!F35)</x:f>
      </x:c>
      <x:c r="E35" s="45" t="str">
        <x:f>IF(Bills!$C35="","",Bills!H35)</x:f>
      </x:c>
      <x:c r="F35" s="36" t="str">
        <x:f>IF(Bills!$C35="","",Bills!E35)</x:f>
      </x:c>
      <x:c r="G35" s="36" t="str">
        <x:f>IF(OR($C35="",$E35=""),"",IF($D35="One-time",IF(AND($E35&gt;='Start Here'!$D$10,YEAR($E35)=YEAR(G$8),MONTH($E35)=MONTH(G$8)),$F35,0),IF(OR(NOT(ISNUMBER($T35)),$T35&lt;=0),"",IF(AND(G$8&gt;=DATE(YEAR($E35),MONTH($E35),1),MOD((YEAR(G$8)-YEAR($E35))*12+MONTH(G$8)-MONTH($E35),$T35)=0),$F35,0))))</x:f>
      </x:c>
      <x:c r="H35" s="36" t="str">
        <x:f>IF(OR($C35="",$E35=""),"",IF($D35="One-time",IF(AND($E35&gt;='Start Here'!$D$10,YEAR($E35)=YEAR(H$8),MONTH($E35)=MONTH(H$8)),$F35,0),IF(OR(NOT(ISNUMBER($T35)),$T35&lt;=0),"",IF(AND(H$8&gt;=DATE(YEAR($E35),MONTH($E35),1),MOD((YEAR(H$8)-YEAR($E35))*12+MONTH(H$8)-MONTH($E35),$T35)=0),$F35,0))))</x:f>
      </x:c>
      <x:c r="I35" s="36" t="str">
        <x:f>IF(OR($C35="",$E35=""),"",IF($D35="One-time",IF(AND($E35&gt;='Start Here'!$D$10,YEAR($E35)=YEAR(I$8),MONTH($E35)=MONTH(I$8)),$F35,0),IF(OR(NOT(ISNUMBER($T35)),$T35&lt;=0),"",IF(AND(I$8&gt;=DATE(YEAR($E35),MONTH($E35),1),MOD((YEAR(I$8)-YEAR($E35))*12+MONTH(I$8)-MONTH($E35),$T35)=0),$F35,0))))</x:f>
      </x:c>
      <x:c r="J35" s="36" t="str">
        <x:f>IF(OR($C35="",$E35=""),"",IF($D35="One-time",IF(AND($E35&gt;='Start Here'!$D$10,YEAR($E35)=YEAR(J$8),MONTH($E35)=MONTH(J$8)),$F35,0),IF(OR(NOT(ISNUMBER($T35)),$T35&lt;=0),"",IF(AND(J$8&gt;=DATE(YEAR($E35),MONTH($E35),1),MOD((YEAR(J$8)-YEAR($E35))*12+MONTH(J$8)-MONTH($E35),$T35)=0),$F35,0))))</x:f>
      </x:c>
      <x:c r="K35" s="36" t="str">
        <x:f>IF(OR($C35="",$E35=""),"",IF($D35="One-time",IF(AND($E35&gt;='Start Here'!$D$10,YEAR($E35)=YEAR(K$8),MONTH($E35)=MONTH(K$8)),$F35,0),IF(OR(NOT(ISNUMBER($T35)),$T35&lt;=0),"",IF(AND(K$8&gt;=DATE(YEAR($E35),MONTH($E35),1),MOD((YEAR(K$8)-YEAR($E35))*12+MONTH(K$8)-MONTH($E35),$T35)=0),$F35,0))))</x:f>
      </x:c>
      <x:c r="L35" s="36" t="str">
        <x:f>IF(OR($C35="",$E35=""),"",IF($D35="One-time",IF(AND($E35&gt;='Start Here'!$D$10,YEAR($E35)=YEAR(L$8),MONTH($E35)=MONTH(L$8)),$F35,0),IF(OR(NOT(ISNUMBER($T35)),$T35&lt;=0),"",IF(AND(L$8&gt;=DATE(YEAR($E35),MONTH($E35),1),MOD((YEAR(L$8)-YEAR($E35))*12+MONTH(L$8)-MONTH($E35),$T35)=0),$F35,0))))</x:f>
      </x:c>
      <x:c r="M35" s="36" t="str">
        <x:f>IF(OR($C35="",$E35=""),"",IF($D35="One-time",IF(AND($E35&gt;='Start Here'!$D$10,YEAR($E35)=YEAR(M$8),MONTH($E35)=MONTH(M$8)),$F35,0),IF(OR(NOT(ISNUMBER($T35)),$T35&lt;=0),"",IF(AND(M$8&gt;=DATE(YEAR($E35),MONTH($E35),1),MOD((YEAR(M$8)-YEAR($E35))*12+MONTH(M$8)-MONTH($E35),$T35)=0),$F35,0))))</x:f>
      </x:c>
      <x:c r="N35" s="36" t="str">
        <x:f>IF(OR($C35="",$E35=""),"",IF($D35="One-time",IF(AND($E35&gt;='Start Here'!$D$10,YEAR($E35)=YEAR(N$8),MONTH($E35)=MONTH(N$8)),$F35,0),IF(OR(NOT(ISNUMBER($T35)),$T35&lt;=0),"",IF(AND(N$8&gt;=DATE(YEAR($E35),MONTH($E35),1),MOD((YEAR(N$8)-YEAR($E35))*12+MONTH(N$8)-MONTH($E35),$T35)=0),$F35,0))))</x:f>
      </x:c>
      <x:c r="O35" s="36" t="str">
        <x:f>IF(OR($C35="",$E35=""),"",IF($D35="One-time",IF(AND($E35&gt;='Start Here'!$D$10,YEAR($E35)=YEAR(O$8),MONTH($E35)=MONTH(O$8)),$F35,0),IF(OR(NOT(ISNUMBER($T35)),$T35&lt;=0),"",IF(AND(O$8&gt;=DATE(YEAR($E35),MONTH($E35),1),MOD((YEAR(O$8)-YEAR($E35))*12+MONTH(O$8)-MONTH($E35),$T35)=0),$F35,0))))</x:f>
      </x:c>
      <x:c r="P35" s="36" t="str">
        <x:f>IF(OR($C35="",$E35=""),"",IF($D35="One-time",IF(AND($E35&gt;='Start Here'!$D$10,YEAR($E35)=YEAR(P$8),MONTH($E35)=MONTH(P$8)),$F35,0),IF(OR(NOT(ISNUMBER($T35)),$T35&lt;=0),"",IF(AND(P$8&gt;=DATE(YEAR($E35),MONTH($E35),1),MOD((YEAR(P$8)-YEAR($E35))*12+MONTH(P$8)-MONTH($E35),$T35)=0),$F35,0))))</x:f>
      </x:c>
      <x:c r="Q35" s="36" t="str">
        <x:f>IF(OR($C35="",$E35=""),"",IF($D35="One-time",IF(AND($E35&gt;='Start Here'!$D$10,YEAR($E35)=YEAR(Q$8),MONTH($E35)=MONTH(Q$8)),$F35,0),IF(OR(NOT(ISNUMBER($T35)),$T35&lt;=0),"",IF(AND(Q$8&gt;=DATE(YEAR($E35),MONTH($E35),1),MOD((YEAR(Q$8)-YEAR($E35))*12+MONTH(Q$8)-MONTH($E35),$T35)=0),$F35,0))))</x:f>
      </x:c>
      <x:c r="R35" s="36" t="str">
        <x:f>IF(OR($C35="",$E35=""),"",IF($D35="One-time",IF(AND($E35&gt;='Start Here'!$D$10,YEAR($E35)=YEAR(R$8),MONTH($E35)=MONTH(R$8)),$F35,0),IF(OR(NOT(ISNUMBER($T35)),$T35&lt;=0),"",IF(AND(R$8&gt;=DATE(YEAR($E35),MONTH($E35),1),MOD((YEAR(R$8)-YEAR($E35))*12+MONTH(R$8)-MONTH($E35),$T35)=0),$F35,0))))</x:f>
      </x:c>
      <x:c r="S35" s="36" t="str">
        <x:f t="shared" si="3"/>
      </x:c>
      <x:c r="T35" s="23" t="str">
        <x:f>IF(Bills!$C35="","",Bills!N35)</x:f>
      </x:c>
    </x:row>
    <x:row r="36" ht="24.75" customHeight="1">
      <x:c r="B36" s="23" t="str">
        <x:f>IF(Bills!$C36="","",Bills!B36)</x:f>
      </x:c>
      <x:c r="C36" s="23" t="str">
        <x:f>IF(Bills!$C36="","",Bills!C36)</x:f>
      </x:c>
      <x:c r="D36" s="23" t="str">
        <x:f>IF(Bills!$C36="","",Bills!F36)</x:f>
      </x:c>
      <x:c r="E36" s="45" t="str">
        <x:f>IF(Bills!$C36="","",Bills!H36)</x:f>
      </x:c>
      <x:c r="F36" s="36" t="str">
        <x:f>IF(Bills!$C36="","",Bills!E36)</x:f>
      </x:c>
      <x:c r="G36" s="36" t="str">
        <x:f>IF(OR($C36="",$E36=""),"",IF($D36="One-time",IF(AND($E36&gt;='Start Here'!$D$10,YEAR($E36)=YEAR(G$8),MONTH($E36)=MONTH(G$8)),$F36,0),IF(OR(NOT(ISNUMBER($T36)),$T36&lt;=0),"",IF(AND(G$8&gt;=DATE(YEAR($E36),MONTH($E36),1),MOD((YEAR(G$8)-YEAR($E36))*12+MONTH(G$8)-MONTH($E36),$T36)=0),$F36,0))))</x:f>
      </x:c>
      <x:c r="H36" s="36" t="str">
        <x:f>IF(OR($C36="",$E36=""),"",IF($D36="One-time",IF(AND($E36&gt;='Start Here'!$D$10,YEAR($E36)=YEAR(H$8),MONTH($E36)=MONTH(H$8)),$F36,0),IF(OR(NOT(ISNUMBER($T36)),$T36&lt;=0),"",IF(AND(H$8&gt;=DATE(YEAR($E36),MONTH($E36),1),MOD((YEAR(H$8)-YEAR($E36))*12+MONTH(H$8)-MONTH($E36),$T36)=0),$F36,0))))</x:f>
      </x:c>
      <x:c r="I36" s="36" t="str">
        <x:f>IF(OR($C36="",$E36=""),"",IF($D36="One-time",IF(AND($E36&gt;='Start Here'!$D$10,YEAR($E36)=YEAR(I$8),MONTH($E36)=MONTH(I$8)),$F36,0),IF(OR(NOT(ISNUMBER($T36)),$T36&lt;=0),"",IF(AND(I$8&gt;=DATE(YEAR($E36),MONTH($E36),1),MOD((YEAR(I$8)-YEAR($E36))*12+MONTH(I$8)-MONTH($E36),$T36)=0),$F36,0))))</x:f>
      </x:c>
      <x:c r="J36" s="36" t="str">
        <x:f>IF(OR($C36="",$E36=""),"",IF($D36="One-time",IF(AND($E36&gt;='Start Here'!$D$10,YEAR($E36)=YEAR(J$8),MONTH($E36)=MONTH(J$8)),$F36,0),IF(OR(NOT(ISNUMBER($T36)),$T36&lt;=0),"",IF(AND(J$8&gt;=DATE(YEAR($E36),MONTH($E36),1),MOD((YEAR(J$8)-YEAR($E36))*12+MONTH(J$8)-MONTH($E36),$T36)=0),$F36,0))))</x:f>
      </x:c>
      <x:c r="K36" s="36" t="str">
        <x:f>IF(OR($C36="",$E36=""),"",IF($D36="One-time",IF(AND($E36&gt;='Start Here'!$D$10,YEAR($E36)=YEAR(K$8),MONTH($E36)=MONTH(K$8)),$F36,0),IF(OR(NOT(ISNUMBER($T36)),$T36&lt;=0),"",IF(AND(K$8&gt;=DATE(YEAR($E36),MONTH($E36),1),MOD((YEAR(K$8)-YEAR($E36))*12+MONTH(K$8)-MONTH($E36),$T36)=0),$F36,0))))</x:f>
      </x:c>
      <x:c r="L36" s="36" t="str">
        <x:f>IF(OR($C36="",$E36=""),"",IF($D36="One-time",IF(AND($E36&gt;='Start Here'!$D$10,YEAR($E36)=YEAR(L$8),MONTH($E36)=MONTH(L$8)),$F36,0),IF(OR(NOT(ISNUMBER($T36)),$T36&lt;=0),"",IF(AND(L$8&gt;=DATE(YEAR($E36),MONTH($E36),1),MOD((YEAR(L$8)-YEAR($E36))*12+MONTH(L$8)-MONTH($E36),$T36)=0),$F36,0))))</x:f>
      </x:c>
      <x:c r="M36" s="36" t="str">
        <x:f>IF(OR($C36="",$E36=""),"",IF($D36="One-time",IF(AND($E36&gt;='Start Here'!$D$10,YEAR($E36)=YEAR(M$8),MONTH($E36)=MONTH(M$8)),$F36,0),IF(OR(NOT(ISNUMBER($T36)),$T36&lt;=0),"",IF(AND(M$8&gt;=DATE(YEAR($E36),MONTH($E36),1),MOD((YEAR(M$8)-YEAR($E36))*12+MONTH(M$8)-MONTH($E36),$T36)=0),$F36,0))))</x:f>
      </x:c>
      <x:c r="N36" s="36" t="str">
        <x:f>IF(OR($C36="",$E36=""),"",IF($D36="One-time",IF(AND($E36&gt;='Start Here'!$D$10,YEAR($E36)=YEAR(N$8),MONTH($E36)=MONTH(N$8)),$F36,0),IF(OR(NOT(ISNUMBER($T36)),$T36&lt;=0),"",IF(AND(N$8&gt;=DATE(YEAR($E36),MONTH($E36),1),MOD((YEAR(N$8)-YEAR($E36))*12+MONTH(N$8)-MONTH($E36),$T36)=0),$F36,0))))</x:f>
      </x:c>
      <x:c r="O36" s="36" t="str">
        <x:f>IF(OR($C36="",$E36=""),"",IF($D36="One-time",IF(AND($E36&gt;='Start Here'!$D$10,YEAR($E36)=YEAR(O$8),MONTH($E36)=MONTH(O$8)),$F36,0),IF(OR(NOT(ISNUMBER($T36)),$T36&lt;=0),"",IF(AND(O$8&gt;=DATE(YEAR($E36),MONTH($E36),1),MOD((YEAR(O$8)-YEAR($E36))*12+MONTH(O$8)-MONTH($E36),$T36)=0),$F36,0))))</x:f>
      </x:c>
      <x:c r="P36" s="36" t="str">
        <x:f>IF(OR($C36="",$E36=""),"",IF($D36="One-time",IF(AND($E36&gt;='Start Here'!$D$10,YEAR($E36)=YEAR(P$8),MONTH($E36)=MONTH(P$8)),$F36,0),IF(OR(NOT(ISNUMBER($T36)),$T36&lt;=0),"",IF(AND(P$8&gt;=DATE(YEAR($E36),MONTH($E36),1),MOD((YEAR(P$8)-YEAR($E36))*12+MONTH(P$8)-MONTH($E36),$T36)=0),$F36,0))))</x:f>
      </x:c>
      <x:c r="Q36" s="36" t="str">
        <x:f>IF(OR($C36="",$E36=""),"",IF($D36="One-time",IF(AND($E36&gt;='Start Here'!$D$10,YEAR($E36)=YEAR(Q$8),MONTH($E36)=MONTH(Q$8)),$F36,0),IF(OR(NOT(ISNUMBER($T36)),$T36&lt;=0),"",IF(AND(Q$8&gt;=DATE(YEAR($E36),MONTH($E36),1),MOD((YEAR(Q$8)-YEAR($E36))*12+MONTH(Q$8)-MONTH($E36),$T36)=0),$F36,0))))</x:f>
      </x:c>
      <x:c r="R36" s="36" t="str">
        <x:f>IF(OR($C36="",$E36=""),"",IF($D36="One-time",IF(AND($E36&gt;='Start Here'!$D$10,YEAR($E36)=YEAR(R$8),MONTH($E36)=MONTH(R$8)),$F36,0),IF(OR(NOT(ISNUMBER($T36)),$T36&lt;=0),"",IF(AND(R$8&gt;=DATE(YEAR($E36),MONTH($E36),1),MOD((YEAR(R$8)-YEAR($E36))*12+MONTH(R$8)-MONTH($E36),$T36)=0),$F36,0))))</x:f>
      </x:c>
      <x:c r="S36" s="36" t="str">
        <x:f t="shared" si="3"/>
      </x:c>
      <x:c r="T36" s="23" t="str">
        <x:f>IF(Bills!$C36="","",Bills!N36)</x:f>
      </x:c>
    </x:row>
    <x:row r="37" ht="24.75" customHeight="1">
      <x:c r="B37" s="23" t="str">
        <x:f>IF(Bills!$C37="","",Bills!B37)</x:f>
      </x:c>
      <x:c r="C37" s="23" t="str">
        <x:f>IF(Bills!$C37="","",Bills!C37)</x:f>
      </x:c>
      <x:c r="D37" s="23" t="str">
        <x:f>IF(Bills!$C37="","",Bills!F37)</x:f>
      </x:c>
      <x:c r="E37" s="45" t="str">
        <x:f>IF(Bills!$C37="","",Bills!H37)</x:f>
      </x:c>
      <x:c r="F37" s="36" t="str">
        <x:f>IF(Bills!$C37="","",Bills!E37)</x:f>
      </x:c>
      <x:c r="G37" s="36" t="str">
        <x:f>IF(OR($C37="",$E37=""),"",IF($D37="One-time",IF(AND($E37&gt;='Start Here'!$D$10,YEAR($E37)=YEAR(G$8),MONTH($E37)=MONTH(G$8)),$F37,0),IF(OR(NOT(ISNUMBER($T37)),$T37&lt;=0),"",IF(AND(G$8&gt;=DATE(YEAR($E37),MONTH($E37),1),MOD((YEAR(G$8)-YEAR($E37))*12+MONTH(G$8)-MONTH($E37),$T37)=0),$F37,0))))</x:f>
      </x:c>
      <x:c r="H37" s="36" t="str">
        <x:f>IF(OR($C37="",$E37=""),"",IF($D37="One-time",IF(AND($E37&gt;='Start Here'!$D$10,YEAR($E37)=YEAR(H$8),MONTH($E37)=MONTH(H$8)),$F37,0),IF(OR(NOT(ISNUMBER($T37)),$T37&lt;=0),"",IF(AND(H$8&gt;=DATE(YEAR($E37),MONTH($E37),1),MOD((YEAR(H$8)-YEAR($E37))*12+MONTH(H$8)-MONTH($E37),$T37)=0),$F37,0))))</x:f>
      </x:c>
      <x:c r="I37" s="36" t="str">
        <x:f>IF(OR($C37="",$E37=""),"",IF($D37="One-time",IF(AND($E37&gt;='Start Here'!$D$10,YEAR($E37)=YEAR(I$8),MONTH($E37)=MONTH(I$8)),$F37,0),IF(OR(NOT(ISNUMBER($T37)),$T37&lt;=0),"",IF(AND(I$8&gt;=DATE(YEAR($E37),MONTH($E37),1),MOD((YEAR(I$8)-YEAR($E37))*12+MONTH(I$8)-MONTH($E37),$T37)=0),$F37,0))))</x:f>
      </x:c>
      <x:c r="J37" s="36" t="str">
        <x:f>IF(OR($C37="",$E37=""),"",IF($D37="One-time",IF(AND($E37&gt;='Start Here'!$D$10,YEAR($E37)=YEAR(J$8),MONTH($E37)=MONTH(J$8)),$F37,0),IF(OR(NOT(ISNUMBER($T37)),$T37&lt;=0),"",IF(AND(J$8&gt;=DATE(YEAR($E37),MONTH($E37),1),MOD((YEAR(J$8)-YEAR($E37))*12+MONTH(J$8)-MONTH($E37),$T37)=0),$F37,0))))</x:f>
      </x:c>
      <x:c r="K37" s="36" t="str">
        <x:f>IF(OR($C37="",$E37=""),"",IF($D37="One-time",IF(AND($E37&gt;='Start Here'!$D$10,YEAR($E37)=YEAR(K$8),MONTH($E37)=MONTH(K$8)),$F37,0),IF(OR(NOT(ISNUMBER($T37)),$T37&lt;=0),"",IF(AND(K$8&gt;=DATE(YEAR($E37),MONTH($E37),1),MOD((YEAR(K$8)-YEAR($E37))*12+MONTH(K$8)-MONTH($E37),$T37)=0),$F37,0))))</x:f>
      </x:c>
      <x:c r="L37" s="36" t="str">
        <x:f>IF(OR($C37="",$E37=""),"",IF($D37="One-time",IF(AND($E37&gt;='Start Here'!$D$10,YEAR($E37)=YEAR(L$8),MONTH($E37)=MONTH(L$8)),$F37,0),IF(OR(NOT(ISNUMBER($T37)),$T37&lt;=0),"",IF(AND(L$8&gt;=DATE(YEAR($E37),MONTH($E37),1),MOD((YEAR(L$8)-YEAR($E37))*12+MONTH(L$8)-MONTH($E37),$T37)=0),$F37,0))))</x:f>
      </x:c>
      <x:c r="M37" s="36" t="str">
        <x:f>IF(OR($C37="",$E37=""),"",IF($D37="One-time",IF(AND($E37&gt;='Start Here'!$D$10,YEAR($E37)=YEAR(M$8),MONTH($E37)=MONTH(M$8)),$F37,0),IF(OR(NOT(ISNUMBER($T37)),$T37&lt;=0),"",IF(AND(M$8&gt;=DATE(YEAR($E37),MONTH($E37),1),MOD((YEAR(M$8)-YEAR($E37))*12+MONTH(M$8)-MONTH($E37),$T37)=0),$F37,0))))</x:f>
      </x:c>
      <x:c r="N37" s="36" t="str">
        <x:f>IF(OR($C37="",$E37=""),"",IF($D37="One-time",IF(AND($E37&gt;='Start Here'!$D$10,YEAR($E37)=YEAR(N$8),MONTH($E37)=MONTH(N$8)),$F37,0),IF(OR(NOT(ISNUMBER($T37)),$T37&lt;=0),"",IF(AND(N$8&gt;=DATE(YEAR($E37),MONTH($E37),1),MOD((YEAR(N$8)-YEAR($E37))*12+MONTH(N$8)-MONTH($E37),$T37)=0),$F37,0))))</x:f>
      </x:c>
      <x:c r="O37" s="36" t="str">
        <x:f>IF(OR($C37="",$E37=""),"",IF($D37="One-time",IF(AND($E37&gt;='Start Here'!$D$10,YEAR($E37)=YEAR(O$8),MONTH($E37)=MONTH(O$8)),$F37,0),IF(OR(NOT(ISNUMBER($T37)),$T37&lt;=0),"",IF(AND(O$8&gt;=DATE(YEAR($E37),MONTH($E37),1),MOD((YEAR(O$8)-YEAR($E37))*12+MONTH(O$8)-MONTH($E37),$T37)=0),$F37,0))))</x:f>
      </x:c>
      <x:c r="P37" s="36" t="str">
        <x:f>IF(OR($C37="",$E37=""),"",IF($D37="One-time",IF(AND($E37&gt;='Start Here'!$D$10,YEAR($E37)=YEAR(P$8),MONTH($E37)=MONTH(P$8)),$F37,0),IF(OR(NOT(ISNUMBER($T37)),$T37&lt;=0),"",IF(AND(P$8&gt;=DATE(YEAR($E37),MONTH($E37),1),MOD((YEAR(P$8)-YEAR($E37))*12+MONTH(P$8)-MONTH($E37),$T37)=0),$F37,0))))</x:f>
      </x:c>
      <x:c r="Q37" s="36" t="str">
        <x:f>IF(OR($C37="",$E37=""),"",IF($D37="One-time",IF(AND($E37&gt;='Start Here'!$D$10,YEAR($E37)=YEAR(Q$8),MONTH($E37)=MONTH(Q$8)),$F37,0),IF(OR(NOT(ISNUMBER($T37)),$T37&lt;=0),"",IF(AND(Q$8&gt;=DATE(YEAR($E37),MONTH($E37),1),MOD((YEAR(Q$8)-YEAR($E37))*12+MONTH(Q$8)-MONTH($E37),$T37)=0),$F37,0))))</x:f>
      </x:c>
      <x:c r="R37" s="36" t="str">
        <x:f>IF(OR($C37="",$E37=""),"",IF($D37="One-time",IF(AND($E37&gt;='Start Here'!$D$10,YEAR($E37)=YEAR(R$8),MONTH($E37)=MONTH(R$8)),$F37,0),IF(OR(NOT(ISNUMBER($T37)),$T37&lt;=0),"",IF(AND(R$8&gt;=DATE(YEAR($E37),MONTH($E37),1),MOD((YEAR(R$8)-YEAR($E37))*12+MONTH(R$8)-MONTH($E37),$T37)=0),$F37,0))))</x:f>
      </x:c>
      <x:c r="S37" s="36" t="str">
        <x:f t="shared" si="3"/>
      </x:c>
      <x:c r="T37" s="23" t="str">
        <x:f>IF(Bills!$C37="","",Bills!N37)</x:f>
      </x:c>
    </x:row>
    <x:row r="38" ht="24.75" customHeight="1">
      <x:c r="B38" s="74" t="str">
        <x:f>IF(Bills!$C38="","",Bills!B38)</x:f>
      </x:c>
      <x:c r="C38" s="74" t="str">
        <x:f>IF(Bills!$C38="","",Bills!C38)</x:f>
      </x:c>
      <x:c r="D38" s="74" t="str">
        <x:f>IF(Bills!$C38="","",Bills!F38)</x:f>
      </x:c>
      <x:c r="E38" s="79" t="str">
        <x:f>IF(Bills!$C38="","",Bills!H38)</x:f>
      </x:c>
      <x:c r="F38" s="75" t="str">
        <x:f>IF(Bills!$C38="","",Bills!E38)</x:f>
      </x:c>
      <x:c r="G38" s="75" t="str">
        <x:f>IF(OR($C38="",$E38=""),"",IF($D38="One-time",IF(AND($E38&gt;='Start Here'!$D$10,YEAR($E38)=YEAR(G$8),MONTH($E38)=MONTH(G$8)),$F38,0),IF(OR(NOT(ISNUMBER($T38)),$T38&lt;=0),"",IF(AND(G$8&gt;=DATE(YEAR($E38),MONTH($E38),1),MOD((YEAR(G$8)-YEAR($E38))*12+MONTH(G$8)-MONTH($E38),$T38)=0),$F38,0))))</x:f>
      </x:c>
      <x:c r="H38" s="75" t="str">
        <x:f>IF(OR($C38="",$E38=""),"",IF($D38="One-time",IF(AND($E38&gt;='Start Here'!$D$10,YEAR($E38)=YEAR(H$8),MONTH($E38)=MONTH(H$8)),$F38,0),IF(OR(NOT(ISNUMBER($T38)),$T38&lt;=0),"",IF(AND(H$8&gt;=DATE(YEAR($E38),MONTH($E38),1),MOD((YEAR(H$8)-YEAR($E38))*12+MONTH(H$8)-MONTH($E38),$T38)=0),$F38,0))))</x:f>
      </x:c>
      <x:c r="I38" s="75" t="str">
        <x:f>IF(OR($C38="",$E38=""),"",IF($D38="One-time",IF(AND($E38&gt;='Start Here'!$D$10,YEAR($E38)=YEAR(I$8),MONTH($E38)=MONTH(I$8)),$F38,0),IF(OR(NOT(ISNUMBER($T38)),$T38&lt;=0),"",IF(AND(I$8&gt;=DATE(YEAR($E38),MONTH($E38),1),MOD((YEAR(I$8)-YEAR($E38))*12+MONTH(I$8)-MONTH($E38),$T38)=0),$F38,0))))</x:f>
      </x:c>
      <x:c r="J38" s="75" t="str">
        <x:f>IF(OR($C38="",$E38=""),"",IF($D38="One-time",IF(AND($E38&gt;='Start Here'!$D$10,YEAR($E38)=YEAR(J$8),MONTH($E38)=MONTH(J$8)),$F38,0),IF(OR(NOT(ISNUMBER($T38)),$T38&lt;=0),"",IF(AND(J$8&gt;=DATE(YEAR($E38),MONTH($E38),1),MOD((YEAR(J$8)-YEAR($E38))*12+MONTH(J$8)-MONTH($E38),$T38)=0),$F38,0))))</x:f>
      </x:c>
      <x:c r="K38" s="75" t="str">
        <x:f>IF(OR($C38="",$E38=""),"",IF($D38="One-time",IF(AND($E38&gt;='Start Here'!$D$10,YEAR($E38)=YEAR(K$8),MONTH($E38)=MONTH(K$8)),$F38,0),IF(OR(NOT(ISNUMBER($T38)),$T38&lt;=0),"",IF(AND(K$8&gt;=DATE(YEAR($E38),MONTH($E38),1),MOD((YEAR(K$8)-YEAR($E38))*12+MONTH(K$8)-MONTH($E38),$T38)=0),$F38,0))))</x:f>
      </x:c>
      <x:c r="L38" s="75" t="str">
        <x:f>IF(OR($C38="",$E38=""),"",IF($D38="One-time",IF(AND($E38&gt;='Start Here'!$D$10,YEAR($E38)=YEAR(L$8),MONTH($E38)=MONTH(L$8)),$F38,0),IF(OR(NOT(ISNUMBER($T38)),$T38&lt;=0),"",IF(AND(L$8&gt;=DATE(YEAR($E38),MONTH($E38),1),MOD((YEAR(L$8)-YEAR($E38))*12+MONTH(L$8)-MONTH($E38),$T38)=0),$F38,0))))</x:f>
      </x:c>
      <x:c r="M38" s="75" t="str">
        <x:f>IF(OR($C38="",$E38=""),"",IF($D38="One-time",IF(AND($E38&gt;='Start Here'!$D$10,YEAR($E38)=YEAR(M$8),MONTH($E38)=MONTH(M$8)),$F38,0),IF(OR(NOT(ISNUMBER($T38)),$T38&lt;=0),"",IF(AND(M$8&gt;=DATE(YEAR($E38),MONTH($E38),1),MOD((YEAR(M$8)-YEAR($E38))*12+MONTH(M$8)-MONTH($E38),$T38)=0),$F38,0))))</x:f>
      </x:c>
      <x:c r="N38" s="75" t="str">
        <x:f>IF(OR($C38="",$E38=""),"",IF($D38="One-time",IF(AND($E38&gt;='Start Here'!$D$10,YEAR($E38)=YEAR(N$8),MONTH($E38)=MONTH(N$8)),$F38,0),IF(OR(NOT(ISNUMBER($T38)),$T38&lt;=0),"",IF(AND(N$8&gt;=DATE(YEAR($E38),MONTH($E38),1),MOD((YEAR(N$8)-YEAR($E38))*12+MONTH(N$8)-MONTH($E38),$T38)=0),$F38,0))))</x:f>
      </x:c>
      <x:c r="O38" s="75" t="str">
        <x:f>IF(OR($C38="",$E38=""),"",IF($D38="One-time",IF(AND($E38&gt;='Start Here'!$D$10,YEAR($E38)=YEAR(O$8),MONTH($E38)=MONTH(O$8)),$F38,0),IF(OR(NOT(ISNUMBER($T38)),$T38&lt;=0),"",IF(AND(O$8&gt;=DATE(YEAR($E38),MONTH($E38),1),MOD((YEAR(O$8)-YEAR($E38))*12+MONTH(O$8)-MONTH($E38),$T38)=0),$F38,0))))</x:f>
      </x:c>
      <x:c r="P38" s="75" t="str">
        <x:f>IF(OR($C38="",$E38=""),"",IF($D38="One-time",IF(AND($E38&gt;='Start Here'!$D$10,YEAR($E38)=YEAR(P$8),MONTH($E38)=MONTH(P$8)),$F38,0),IF(OR(NOT(ISNUMBER($T38)),$T38&lt;=0),"",IF(AND(P$8&gt;=DATE(YEAR($E38),MONTH($E38),1),MOD((YEAR(P$8)-YEAR($E38))*12+MONTH(P$8)-MONTH($E38),$T38)=0),$F38,0))))</x:f>
      </x:c>
      <x:c r="Q38" s="75" t="str">
        <x:f>IF(OR($C38="",$E38=""),"",IF($D38="One-time",IF(AND($E38&gt;='Start Here'!$D$10,YEAR($E38)=YEAR(Q$8),MONTH($E38)=MONTH(Q$8)),$F38,0),IF(OR(NOT(ISNUMBER($T38)),$T38&lt;=0),"",IF(AND(Q$8&gt;=DATE(YEAR($E38),MONTH($E38),1),MOD((YEAR(Q$8)-YEAR($E38))*12+MONTH(Q$8)-MONTH($E38),$T38)=0),$F38,0))))</x:f>
      </x:c>
      <x:c r="R38" s="75" t="str">
        <x:f>IF(OR($C38="",$E38=""),"",IF($D38="One-time",IF(AND($E38&gt;='Start Here'!$D$10,YEAR($E38)=YEAR(R$8),MONTH($E38)=MONTH(R$8)),$F38,0),IF(OR(NOT(ISNUMBER($T38)),$T38&lt;=0),"",IF(AND(R$8&gt;=DATE(YEAR($E38),MONTH($E38),1),MOD((YEAR(R$8)-YEAR($E38))*12+MONTH(R$8)-MONTH($E38),$T38)=0),$F38,0))))</x:f>
      </x:c>
      <x:c r="S38" s="75" t="str">
        <x:f t="shared" si="3"/>
      </x:c>
      <x:c r="T38" s="74" t="str">
        <x:f>IF(Bills!$C38="","",Bills!N38)</x:f>
      </x:c>
    </x:row>
    <x:row r="39" ht="30.75" customHeight="1">
      <x:c r="B39" s="109"/>
      <x:c r="C39" s="109" t="s">
        <x:v>153</x:v>
      </x:c>
      <x:c r="D39" s="109"/>
      <x:c r="E39" s="109"/>
      <x:c r="F39" s="110"/>
      <x:c r="G39" s="110">
        <x:f t="shared" ref="G39:S39" si="4">SUM(G9:G38)</x:f>
        <x:v>0</x:v>
      </x:c>
      <x:c r="H39" s="110">
        <x:f t="shared" si="4"/>
        <x:v>0</x:v>
      </x:c>
      <x:c r="I39" s="110">
        <x:f t="shared" si="4"/>
        <x:v>0</x:v>
      </x:c>
      <x:c r="J39" s="110">
        <x:f t="shared" si="4"/>
        <x:v>0</x:v>
      </x:c>
      <x:c r="K39" s="110">
        <x:f t="shared" si="4"/>
        <x:v>0</x:v>
      </x:c>
      <x:c r="L39" s="110">
        <x:f t="shared" si="4"/>
        <x:v>0</x:v>
      </x:c>
      <x:c r="M39" s="110">
        <x:f t="shared" si="4"/>
        <x:v>0</x:v>
      </x:c>
      <x:c r="N39" s="110">
        <x:f t="shared" si="4"/>
        <x:v>0</x:v>
      </x:c>
      <x:c r="O39" s="110">
        <x:f t="shared" si="4"/>
        <x:v>0</x:v>
      </x:c>
      <x:c r="P39" s="110">
        <x:f t="shared" si="4"/>
        <x:v>0</x:v>
      </x:c>
      <x:c r="Q39" s="110">
        <x:f t="shared" si="4"/>
        <x:v>0</x:v>
      </x:c>
      <x:c r="R39" s="110">
        <x:f t="shared" si="4"/>
        <x:v>0</x:v>
      </x:c>
      <x:c r="S39" s="110">
        <x:f t="shared" si="4"/>
        <x:v>0</x:v>
      </x:c>
      <x:c r="T39" s="109"/>
    </x:row>
    <x:row r="40" ht="21.75" customHeight="1"/>
    <x:row r="41" ht="21.75" customHeight="1"/>
    <x:row r="42" ht="21.75" customHeight="1">
      <x:c r="B42" s="21" t="s">
        <x:v>154</x:v>
      </x:c>
    </x:row>
    <x:row r="43" ht="21.75" customHeight="1"/>
    <x:row r="44" ht="21.75" customHeight="1"/>
    <x:row r="45" ht="21.75" customHeight="1"/>
    <x:row r="46" ht="21.75" customHeight="1"/>
    <x:row r="47" ht="21.75" customHeight="1"/>
    <x:row r="48" ht="21.75" customHeight="1"/>
    <x:row r="49" ht="21.75" customHeight="1"/>
    <x:row r="50" ht="21.75" customHeight="1"/>
    <x:row r="51" ht="21.75" customHeight="1"/>
    <x:row r="52" ht="21.75" customHeight="1"/>
    <x:row r="53" ht="21.75" customHeight="1"/>
    <x:row r="54" ht="21.75" customHeight="1"/>
    <x:row r="55" ht="21.75" customHeight="1"/>
    <x:row r="56" ht="21.75" customHeight="1"/>
    <x:row r="57" ht="21.75" customHeight="1"/>
    <x:row r="58" ht="21.75" customHeight="1"/>
    <x:row r="59" ht="21.75" customHeight="1"/>
    <x:row r="60" ht="21.75" customHeight="1"/>
    <x:row r="61" ht="21.75" customHeight="1"/>
    <x:row r="62" ht="21.75" customHeight="1"/>
    <x:row r="63" ht="21.75" customHeight="1"/>
    <x:row r="64" ht="21.75" customHeight="1"/>
    <x:row r="65" ht="21.75" customHeight="1"/>
    <x:row r="66" ht="21.75" customHeight="1"/>
    <x:row r="67" ht="21.75" customHeight="1"/>
    <x:row r="68" ht="21.75" customHeight="1"/>
    <x:row r="69" ht="21.75" customHeight="1"/>
    <x:row r="70" ht="21.75" customHeight="1"/>
    <x:row r="71" ht="21.75" customHeight="1"/>
    <x:row r="72" ht="21.75" customHeight="1"/>
    <x:row r="73" ht="21.75" customHeight="1"/>
    <x:row r="74" ht="21.75" customHeight="1"/>
    <x:row r="75" ht="21.75" customHeight="1"/>
    <x:row r="76" ht="21.75" customHeight="1"/>
    <x:row r="77" ht="21.75" customHeight="1"/>
    <x:row r="78" ht="21.75" customHeight="1"/>
    <x:row r="79" ht="21.75" customHeight="1"/>
    <x:row r="80" ht="21.75" customHeight="1"/>
    <x:row r="81" ht="21.75" customHeight="1"/>
    <x:row r="82" ht="21.75" customHeight="1"/>
    <x:row r="83" ht="21.75" customHeight="1"/>
    <x:row r="84" ht="21.75" customHeight="1"/>
    <x:row r="85" ht="21.75" customHeight="1"/>
    <x:row r="86" ht="21.75" customHeight="1"/>
    <x:row r="87" ht="21.75" customHeight="1"/>
    <x:row r="88" ht="21.75" customHeight="1"/>
    <x:row r="89" ht="21.75" customHeight="1"/>
    <x:row r="90" ht="21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1:T1"/>
    <x:mergeCell ref="B2:T3"/>
    <x:mergeCell ref="B5:T5"/>
    <x:mergeCell ref="B42:T42"/>
  </x:mergeCells>
  <x:pageMargins left="0.7" right="0.7" top="0.75" bottom="0.75" header="0.3" footer="0.3"/>
</x:worksheet>
</file>